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0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tegovbr.sharepoint.com/sites/AQUISIOCENTRALIZADADESERVIOSEMNUVEM-2023/Documentos Compartilhados/General/Artefatos/Anexos do TR/Anexos-Catálogos-ConsultaPublica/"/>
    </mc:Choice>
  </mc:AlternateContent>
  <xr:revisionPtr revIDLastSave="322" documentId="13_ncr:1_{487C6639-DD12-5348-8CA0-878DBCBC0E54}" xr6:coauthVersionLast="47" xr6:coauthVersionMax="47" xr10:uidLastSave="{F888CA28-EA34-48AE-AEF0-F9174F587D23}"/>
  <bookViews>
    <workbookView xWindow="28680" yWindow="-120" windowWidth="29040" windowHeight="15720" xr2:uid="{00000000-000D-0000-FFFF-FFFF00000000}"/>
  </bookViews>
  <sheets>
    <sheet name="IAAS - IBM" sheetId="3" r:id="rId1"/>
    <sheet name="PAAS - IBM" sheetId="4" r:id="rId2"/>
    <sheet name="SAAS - IBM" sheetId="5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4" i="4" l="1"/>
  <c r="E23" i="4"/>
  <c r="E22" i="4"/>
  <c r="E21" i="4"/>
  <c r="E20" i="4"/>
  <c r="E19" i="4"/>
  <c r="E18" i="4"/>
  <c r="E17" i="4"/>
  <c r="E16" i="4"/>
  <c r="E15" i="4"/>
  <c r="E14" i="4"/>
  <c r="E13" i="4"/>
  <c r="E12" i="4"/>
  <c r="E11" i="4"/>
  <c r="E10" i="4"/>
  <c r="E9" i="4"/>
  <c r="E89" i="3"/>
  <c r="E88" i="3"/>
  <c r="E84" i="3"/>
  <c r="E83" i="3"/>
  <c r="E80" i="3"/>
  <c r="E57" i="3"/>
  <c r="E56" i="3"/>
  <c r="E55" i="3"/>
  <c r="E54" i="3"/>
  <c r="E53" i="3"/>
  <c r="E52" i="3"/>
  <c r="E51" i="3"/>
  <c r="E50" i="3"/>
  <c r="E49" i="3"/>
  <c r="E48" i="3"/>
  <c r="E47" i="3"/>
  <c r="E46" i="3"/>
  <c r="E45" i="3"/>
  <c r="E44" i="3"/>
</calcChain>
</file>

<file path=xl/sharedStrings.xml><?xml version="1.0" encoding="utf-8"?>
<sst xmlns="http://schemas.openxmlformats.org/spreadsheetml/2006/main" count="1069" uniqueCount="501">
  <si>
    <t>Identificação</t>
  </si>
  <si>
    <t>Nome do Serviço</t>
  </si>
  <si>
    <t>Unidade de Medida</t>
  </si>
  <si>
    <t>Fator</t>
  </si>
  <si>
    <t>Observação II</t>
  </si>
  <si>
    <t>IBM-IAAS-0001</t>
  </si>
  <si>
    <t>Virtual Server for Classic</t>
  </si>
  <si>
    <t>VM Windows 2vcpu 4GB RAM</t>
  </si>
  <si>
    <t>Instancia/Mês</t>
  </si>
  <si>
    <t>Computação x86</t>
  </si>
  <si>
    <t>IBM-IAAS-0002</t>
  </si>
  <si>
    <t>VM Windows 4vcpu 8GB RAM</t>
  </si>
  <si>
    <t>IBM-IAAS-0003</t>
  </si>
  <si>
    <t>VM Windows 8vcpu 16GB RAM</t>
  </si>
  <si>
    <t>IBM-IAAS-0004</t>
  </si>
  <si>
    <t>VM Windows 16vcpu 32GB RAM</t>
  </si>
  <si>
    <t>IBM-IAAS-0005</t>
  </si>
  <si>
    <t>VM Windows 32vcpu 64GB RAM</t>
  </si>
  <si>
    <t>IBM-IAAS-0006</t>
  </si>
  <si>
    <t>VM Linux CentOS 2vcpu 4GB RAM</t>
  </si>
  <si>
    <t>IBM-IAAS-0007</t>
  </si>
  <si>
    <t>VM Linux CentOS 4vcpu 8GB RAM</t>
  </si>
  <si>
    <t>IBM-IAAS-0008</t>
  </si>
  <si>
    <t>VM Linux CentOS 8vcpu 16GB RAM</t>
  </si>
  <si>
    <t>IBM-IAAS-0009</t>
  </si>
  <si>
    <t>VM Linux CentOS 16vcpu 32GB RAM</t>
  </si>
  <si>
    <t>IBM-IAAS-0010</t>
  </si>
  <si>
    <t>VM Linux CentOS 32vcpu 64GB RAM</t>
  </si>
  <si>
    <t>IBM-IAAS-0011</t>
  </si>
  <si>
    <t>VM Linux Red Hat Enterprise 2vcpu 4GB RAM</t>
  </si>
  <si>
    <t>IBM-IAAS-0012</t>
  </si>
  <si>
    <t>VM Linux Red Hat Enterprise 4vcpu 8GB RAM</t>
  </si>
  <si>
    <t>IBM-IAAS-0013</t>
  </si>
  <si>
    <t>VM Linux Red Hat Enterprise 8vcpu 16GB RAM</t>
  </si>
  <si>
    <t>IBM-IAAS-0014</t>
  </si>
  <si>
    <t>VM Linux Red Hat Enterprise 16vcpu 32GB RAM</t>
  </si>
  <si>
    <t>IBM-IAAS-0015</t>
  </si>
  <si>
    <t>VM Linux Red Hat Enterprise 32vcpu 64GB RAM</t>
  </si>
  <si>
    <t>IBM-IAAS-0016</t>
  </si>
  <si>
    <t>Virtual Server for VPC</t>
  </si>
  <si>
    <t>IBM-IAAS-0017</t>
  </si>
  <si>
    <t>IBM-IAAS-0018</t>
  </si>
  <si>
    <t>IBM-IAAS-0019</t>
  </si>
  <si>
    <t>IBM-IAAS-0020</t>
  </si>
  <si>
    <t>IBM-IAAS-0021</t>
  </si>
  <si>
    <t>IBM-IAAS-0022</t>
  </si>
  <si>
    <t>IBM-IAAS-0023</t>
  </si>
  <si>
    <t>IBM-IAAS-0024</t>
  </si>
  <si>
    <t>IBM-IAAS-0025</t>
  </si>
  <si>
    <t>IBM-IAAS-0026</t>
  </si>
  <si>
    <t>IBM-IAAS-0027</t>
  </si>
  <si>
    <t>IBM-IAAS-0028</t>
  </si>
  <si>
    <t>IBM-IAAS-0029</t>
  </si>
  <si>
    <t>IBM-IAAS-0030</t>
  </si>
  <si>
    <t>IBM-IAAS-0031</t>
  </si>
  <si>
    <t>Bare Metal Server for Classic</t>
  </si>
  <si>
    <t>Intel Xeon E3-1270 v6 – 4 Cores, 32GB RAM, 1TB SATA – CentOS, SAO01 (Até 4 unidades de armazenamento)</t>
  </si>
  <si>
    <t>IBM-IAAS-0032</t>
  </si>
  <si>
    <t>Intel Xeon E3-1270 v6 – 4 Cores, 32GB RAM, 1TB SATA – Windows, SAO01 (Até 4 unidades de armazenamento)</t>
  </si>
  <si>
    <t>IBM-IAAS-0033</t>
  </si>
  <si>
    <t>Intel Xeon E3-1270 v6 – 4 Cores, 32GB RAM, 1TB SATA – Red Hat Enterprise, SAO01 (Até 4 unidades de armazenamento)</t>
  </si>
  <si>
    <t>IBM-IAAS-0034</t>
  </si>
  <si>
    <t>Intel Xeon 4110 – 16 Cores, 32GB RAM, 1TB SATA – CentOS, SAO01 (Até 4 unidades de armazenamento)</t>
  </si>
  <si>
    <t>IBM-IAAS-0035</t>
  </si>
  <si>
    <t>Intel Xeon 4110 – 16 Cores, 32GB RAM, 1TB SATA – Windows, SAO01 (Até 4 unidades de armazenamento)</t>
  </si>
  <si>
    <t>IBM-IAAS-0036</t>
  </si>
  <si>
    <t>Intel Xeon 4110 – 16 Cores, 32GB RAM, 1TB SATA – Red Hat Enterprise, SAO01 (Até 4 unidades de armazenamento)</t>
  </si>
  <si>
    <t>IBM-IAAS-0037</t>
  </si>
  <si>
    <t>Intel Xeon 5120 – 28 Cores, 64GB RAM, 1TB SATA – Centos, SAO01 (Até 12 unidades de armazenamento)</t>
  </si>
  <si>
    <t>IBM-IAAS-0038</t>
  </si>
  <si>
    <t>Intel Xeon 5120 – 28 Cores, 64GB RAM, 1TB SATA – Windows, SAO01 (Até 12 unidades de armazenamento)</t>
  </si>
  <si>
    <t>IBM-IAAS-0039</t>
  </si>
  <si>
    <t>Intel Xeon 5120 – 28 Cores, 64GB RAM, 1TB SATA – Red Hat Enterprise, SAO01 (Até 12 unidades de armazenamento)</t>
  </si>
  <si>
    <t>IBM-IAAS-0040</t>
  </si>
  <si>
    <t>Intel Xeon 8260 – 48 Cores, 128GB RAM, 1TB SATA – Centos, SAO01 (Até 12 unidades de armazenamento)</t>
  </si>
  <si>
    <t>IBM-IAAS-0041</t>
  </si>
  <si>
    <t>Intel Xeon 8260 – 48 Cores, 128GB RAM, 1TB SATA – Windows, SAO01 (Até 12 unidades de armazenamento)</t>
  </si>
  <si>
    <t>IBM-IAAS-0042</t>
  </si>
  <si>
    <t>Intel Xeon 8260 – 48 Cores, 128GB RAM, 1TB SATA – Red Hat Enterprise, SAO01 (Até 12 unidades de armazenamento)</t>
  </si>
  <si>
    <t>IBM-IAAS-0043</t>
  </si>
  <si>
    <t>File Storage for Classic</t>
  </si>
  <si>
    <t>0.25 IOPS per GB</t>
  </si>
  <si>
    <t>GB/Mês</t>
  </si>
  <si>
    <t>Armazenamento</t>
  </si>
  <si>
    <t>IBM-IAAS-0044</t>
  </si>
  <si>
    <t>2 IOPS per GB</t>
  </si>
  <si>
    <t>IBM-IAAS-0045</t>
  </si>
  <si>
    <t>4 IOPS per GB</t>
  </si>
  <si>
    <t>IBM-IAAS-0046</t>
  </si>
  <si>
    <t>10 IOPS per GB</t>
  </si>
  <si>
    <t>IBM-IAAS-0047</t>
  </si>
  <si>
    <t>Block Storage for Classic</t>
  </si>
  <si>
    <t>IBM-IAAS-0048</t>
  </si>
  <si>
    <t>IBM-IAAS-0049</t>
  </si>
  <si>
    <t>IBM-IAAS-0050</t>
  </si>
  <si>
    <t>IBM-IAAS-0051</t>
  </si>
  <si>
    <t>File Storage for VPC</t>
  </si>
  <si>
    <t>3 IOPS per GB</t>
  </si>
  <si>
    <t>IBM-IAAS-0052</t>
  </si>
  <si>
    <t>5 IOPS per GB</t>
  </si>
  <si>
    <t>IBM-IAAS-0053</t>
  </si>
  <si>
    <t>IBM-IAAS-0054</t>
  </si>
  <si>
    <t>Block Storage for VPC</t>
  </si>
  <si>
    <t>IBM-IAAS-0055</t>
  </si>
  <si>
    <t>IBM-IAAS-0056</t>
  </si>
  <si>
    <t>IBM-IAAS-0057</t>
  </si>
  <si>
    <t>Virtual Server for VPC Z/OS</t>
  </si>
  <si>
    <t>Virtual Server for VPC com arquitetura IBM Z, LinuxONE – 1 vCPUs, 4 GiB de RAM e 2 Gbps – Imagem: IBM Wazi como serviço – 185GB de volume de inicialização</t>
  </si>
  <si>
    <t>Computação Z/OS</t>
  </si>
  <si>
    <t>IBM-IAAS-0058</t>
  </si>
  <si>
    <t>Virtual Server for VPC com arquitetura IBM Z, LinuxONE – 2 vCPUs, 8 GiB de RAM e 3 Gbps – Imagem: IBM Wazi como serviço – 185GB de volume de inicialização</t>
  </si>
  <si>
    <t>IBM-IAAS-0059</t>
  </si>
  <si>
    <t>Virtual Server for VPC com arquitetura IBM Z, LinuxONE – 4 vCPUs, 16 GiB de RAM e 6 Gbps – Imagem: IBM Wazi como serviço – 185GB de volume de inicialização</t>
  </si>
  <si>
    <t>IBM-IAAS-0060</t>
  </si>
  <si>
    <t>Virtual Server for VPC com arquitetura IBM Z, LinuxONE – 8 vCPUs, 32 GiB de RAM e 12 Gbps – Imagem: IBM Wazi como serviço – 185GB de volume de inicialização</t>
  </si>
  <si>
    <t>IBM-IAAS-0061</t>
  </si>
  <si>
    <t>Workspace for Power Systems Virtual Server</t>
  </si>
  <si>
    <t>LPAR AIX 0.25 Cores 2GB RAM</t>
  </si>
  <si>
    <t>LPAR/Mês</t>
  </si>
  <si>
    <t>Computação Power</t>
  </si>
  <si>
    <t>IBM-IAAS-0062</t>
  </si>
  <si>
    <t>LPAR AIX 0.50 Cores 4GB RAM</t>
  </si>
  <si>
    <t>IBM-IAAS-0063</t>
  </si>
  <si>
    <t>LPAR AIX 1 Core 8GB RAM</t>
  </si>
  <si>
    <t>IBM-IAAS-0064</t>
  </si>
  <si>
    <t>LPAR AIX 2 Cores 16GB RAM</t>
  </si>
  <si>
    <t>IBM-IAAS-0065</t>
  </si>
  <si>
    <t>LPAR AIX 4 Cores 32GB RAM</t>
  </si>
  <si>
    <t>IBM-IAAS-0066</t>
  </si>
  <si>
    <t>LPAR AIX 8 Cores 64GB RAM</t>
  </si>
  <si>
    <t>IBM-IAAS-0067</t>
  </si>
  <si>
    <t>LPAR AIX 16 Cores 128GB RAM</t>
  </si>
  <si>
    <t>IBM-IAAS-0068</t>
  </si>
  <si>
    <t>LPAR AIX 32 Cores 256GB RAM</t>
  </si>
  <si>
    <t>IBM-IAAS-0069</t>
  </si>
  <si>
    <t>LPAR AIX 64 Cores 512GB RAM</t>
  </si>
  <si>
    <t>IBM-IAAS-0070</t>
  </si>
  <si>
    <t>VMware Solutions</t>
  </si>
  <si>
    <t>1 x Bare Metal 32 Cores 192GB RAM
vCenter Server Appliance 7.x
VMware NSX-T 3.x Data Center SP Enterprise Plus</t>
  </si>
  <si>
    <t>Computação x86 - VMware</t>
  </si>
  <si>
    <t>IBM-IAAS-0071</t>
  </si>
  <si>
    <t>3 x Bare Metal 32 Cores 192GB RAM (Cluster)
vCenter Server Appliance 7.x
VMware NSX-T 3.x Data Center SP Enterprise Plus</t>
  </si>
  <si>
    <t>IBM-IAAS-0072</t>
  </si>
  <si>
    <t>1 x Bare Metal 48 Cores 384GB RAM
vCenter Server Appliance 7.x
VMware NSX-T 3.x Data Center SP Enterprise Plus</t>
  </si>
  <si>
    <t>IBM-IAAS-0073</t>
  </si>
  <si>
    <t>3 x Bare Metal 48 Cores 384GB RAM (Cluster)
vCenter Server Appliance 7.x
VMware NSX-T 3.x Data Center SP Enterprise Plus</t>
  </si>
  <si>
    <t>IBM-IAAS-0074</t>
  </si>
  <si>
    <t>3 x Bare Metal 20 Cores 128GB RAM (Cluster)
vCenter Server with NSX-T - Primary
License Support and Services
Shared File-level Storage</t>
  </si>
  <si>
    <t>IBM-IAAS-0075</t>
  </si>
  <si>
    <t>3 x Bare Metal 32 Cores 192GB RAM (Cluster)
vCenter Server with NSX-T - Primary
License Support and Services
Shared File-level Storage</t>
  </si>
  <si>
    <t>IBM-IAAS-0076</t>
  </si>
  <si>
    <t>3 x Bare Metal 48 Cores 384GB RAM (Cluster)
vCenter Server with NSX-T - Primary
License Support and Services
Shared File-level Storage</t>
  </si>
  <si>
    <t>IBM-IAAS-0077</t>
  </si>
  <si>
    <t>3 x Bare Metal 96 Cores 768GB RAM (Cluster)
vCenter Server with NSX-T - Primary
License Support and Services
Shared File-level Storage</t>
  </si>
  <si>
    <t>IBM-IAAS-0078</t>
  </si>
  <si>
    <t>Virtual Private Cloud</t>
  </si>
  <si>
    <t>Outbound</t>
  </si>
  <si>
    <t>Rede</t>
  </si>
  <si>
    <t>IBM-IAAS-0079</t>
  </si>
  <si>
    <t>VPN for VPC</t>
  </si>
  <si>
    <t>VPN Gateway</t>
  </si>
  <si>
    <t>Utilização/Mês</t>
  </si>
  <si>
    <t>IBM-IAAS-0080</t>
  </si>
  <si>
    <t>VPN Conexão</t>
  </si>
  <si>
    <t>IBM-IAAS-0081</t>
  </si>
  <si>
    <t>Floating IP for VPC</t>
  </si>
  <si>
    <t>IP Público</t>
  </si>
  <si>
    <t>IP/Mês</t>
  </si>
  <si>
    <t>IBM-IAAS-0082</t>
  </si>
  <si>
    <t>Flow Logs for VPC</t>
  </si>
  <si>
    <t>IBM-IAAS-0083</t>
  </si>
  <si>
    <t>Application Load Balancer for VPC</t>
  </si>
  <si>
    <t>ALB Serviço</t>
  </si>
  <si>
    <t>IBM-IAAS-0084</t>
  </si>
  <si>
    <t>ALB Trafego</t>
  </si>
  <si>
    <t>IBM-IAAS-0085</t>
  </si>
  <si>
    <t>Network Load Balancer for VPC</t>
  </si>
  <si>
    <t>NLB Serviço</t>
  </si>
  <si>
    <t>IBM-IAAS-0086</t>
  </si>
  <si>
    <t>NLB Trafego</t>
  </si>
  <si>
    <t>IBM-IAAS-0087</t>
  </si>
  <si>
    <t>Network Load Balancer</t>
  </si>
  <si>
    <t>IBM-IAAS-0088</t>
  </si>
  <si>
    <t>IBM-PAAS-0001</t>
  </si>
  <si>
    <t>Kubernetes Service</t>
  </si>
  <si>
    <t>2 vCPUs 4GB RAM - Virtual - Shared Ubuntu 20</t>
  </si>
  <si>
    <t>Worker Node/Mês</t>
  </si>
  <si>
    <t>Contêiner</t>
  </si>
  <si>
    <t>IBM-PAAS-0002</t>
  </si>
  <si>
    <t>4 vCPUs 16GB RAM - Virtual - Shared Ubuntu 20</t>
  </si>
  <si>
    <t>IBM-PAAS-0003</t>
  </si>
  <si>
    <t>4 vCPUs 32GB RAM - Virtual - Shared Ubuntu 20</t>
  </si>
  <si>
    <t>IBM-PAAS-0004</t>
  </si>
  <si>
    <t>8 vCPUs 32GB RAM - Virtual - Shared Ubuntu 20</t>
  </si>
  <si>
    <t>IBM-PAAS-0005</t>
  </si>
  <si>
    <t>16 vCPUs 64GB RAM - Virtual - Shared Ubuntu 20</t>
  </si>
  <si>
    <t>IBM-PAAS-0006</t>
  </si>
  <si>
    <t>32 vCPUs 128GB RAM - Virtual - Shared Ubuntu 20</t>
  </si>
  <si>
    <t>IBM-PAAS-0007</t>
  </si>
  <si>
    <t>56 vCPUs 242GB RAM - Virtual - Shared Ubuntu 20</t>
  </si>
  <si>
    <t>IBM-PAAS-0008</t>
  </si>
  <si>
    <t>Red Hat OpenShift Cluster</t>
  </si>
  <si>
    <t>4 vCPUs 16GB RAM - Virtual - Shared RHEL 8</t>
  </si>
  <si>
    <t>IBM-PAAS-0009</t>
  </si>
  <si>
    <t>4 vCPUs 32GB RAM - Virtual - Shared RHEL 8</t>
  </si>
  <si>
    <t>IBM-PAAS-0010</t>
  </si>
  <si>
    <t>8 vCPUs 16GB RAM - Virtual - Shared RHEL 8</t>
  </si>
  <si>
    <t>IBM-PAAS-0011</t>
  </si>
  <si>
    <t>8 vCPUs 32GB RAM - Virtual - Shared RHEL 8</t>
  </si>
  <si>
    <t>IBM-PAAS-0012</t>
  </si>
  <si>
    <t>8 vCPUs 64GB RAM - Virtual - Shared RHEL 8</t>
  </si>
  <si>
    <t>IBM-PAAS-0013</t>
  </si>
  <si>
    <t>16 vCPUs 32GB RAM - Virtual - Shared RHEL 8</t>
  </si>
  <si>
    <t>IBM-PAAS-0014</t>
  </si>
  <si>
    <t>16 vCPUs 64GB RAM - Virtual - Shared RHEL 8</t>
  </si>
  <si>
    <t>IBM-PAAS-0015</t>
  </si>
  <si>
    <t>16 vCPUs 128GB RAM - Virtual - Shared RHEL 8</t>
  </si>
  <si>
    <t>IBM-PAAS-0016</t>
  </si>
  <si>
    <t>32 vCPUs 64GB RAM - Virtual - Shared RHEL 8</t>
  </si>
  <si>
    <t>IBM-PAAS-0017</t>
  </si>
  <si>
    <t>32 vCPUs 128GB RAM - Virtual - Shared RHEL 8</t>
  </si>
  <si>
    <t>IBM-PAAS-0018</t>
  </si>
  <si>
    <t>32 vCPUs 256GB RAM - Virtual - Shared RHEL 8</t>
  </si>
  <si>
    <t>IBM-PAAS-0019</t>
  </si>
  <si>
    <t>48 vCPUs 96GB RAM - Virtual - Shared RHEL 8</t>
  </si>
  <si>
    <t>IBM-PAAS-0020</t>
  </si>
  <si>
    <t>48 vCPUs 192GB RAM - Virtual - Shared RHEL 8</t>
  </si>
  <si>
    <t>IBM-PAAS-0021</t>
  </si>
  <si>
    <t>48 vCPUs 384GB RAM - Virtual - Shared RHEL 8</t>
  </si>
  <si>
    <t>IBM-PAAS-0022</t>
  </si>
  <si>
    <t>64 vCPUs 512GB RAM - Virtual - Shared RHEL 8</t>
  </si>
  <si>
    <t>IBM-PAAS-0023</t>
  </si>
  <si>
    <t>128 vCPUs 1024GB RAM - Virtual - Shared RHEL 8</t>
  </si>
  <si>
    <t>IBM-PAAS-0024</t>
  </si>
  <si>
    <t>Container Registry</t>
  </si>
  <si>
    <t>Standard</t>
  </si>
  <si>
    <t>Trafego GB/Mês</t>
  </si>
  <si>
    <t>IBM-PAAS-0025</t>
  </si>
  <si>
    <t>Storage GB/Mês</t>
  </si>
  <si>
    <t>IBM-PAAS-0026</t>
  </si>
  <si>
    <t>Code Engine</t>
  </si>
  <si>
    <t>CPU</t>
  </si>
  <si>
    <t>Por Segundo vCPU</t>
  </si>
  <si>
    <t>Serverless</t>
  </si>
  <si>
    <t>IBM-PAAS-0027</t>
  </si>
  <si>
    <t>Memória</t>
  </si>
  <si>
    <t>Por Segundo GB</t>
  </si>
  <si>
    <t>IBM-PAAS-0028</t>
  </si>
  <si>
    <t>Requests</t>
  </si>
  <si>
    <t>Milhão de Requests</t>
  </si>
  <si>
    <t>IBM-PAAS-0029</t>
  </si>
  <si>
    <t>IBM Log Analysis</t>
  </si>
  <si>
    <t>7 day Log Search</t>
  </si>
  <si>
    <t>Monitoração</t>
  </si>
  <si>
    <t>IBM-PAAS-0030</t>
  </si>
  <si>
    <t>14 day Log Search</t>
  </si>
  <si>
    <t>IBM-PAAS-0031</t>
  </si>
  <si>
    <t>40 day Log Search</t>
  </si>
  <si>
    <t>IBM-PAAS-0032</t>
  </si>
  <si>
    <t>IBM Cloud Activity Tracker</t>
  </si>
  <si>
    <t>7 day Event Search</t>
  </si>
  <si>
    <t>IBM-PAAS-0033</t>
  </si>
  <si>
    <t>14 day Event Search</t>
  </si>
  <si>
    <t>IBM-PAAS-0034</t>
  </si>
  <si>
    <t>30 day Event Search</t>
  </si>
  <si>
    <t>IBM-PAAS-0035</t>
  </si>
  <si>
    <t>IBM Cloud Monitoring</t>
  </si>
  <si>
    <t>Graduated-tier</t>
  </si>
  <si>
    <t>Host/Mês</t>
  </si>
  <si>
    <t>IBM-PAAS-0036</t>
  </si>
  <si>
    <t>Node/Hora</t>
  </si>
  <si>
    <t>IBM-PAAS-0037</t>
  </si>
  <si>
    <t>Container/Hora</t>
  </si>
  <si>
    <t>IBM-PAAS-0038</t>
  </si>
  <si>
    <t>API Call</t>
  </si>
  <si>
    <t>IBM-PAAS-0039</t>
  </si>
  <si>
    <t>App ID</t>
  </si>
  <si>
    <t>Tier 1 - 10,000</t>
  </si>
  <si>
    <t>Evento Autenticação</t>
  </si>
  <si>
    <t>Segurança</t>
  </si>
  <si>
    <t>IBM-PAAS-0040</t>
  </si>
  <si>
    <t>Usuario Autorizado</t>
  </si>
  <si>
    <t>IBM-PAAS-0041</t>
  </si>
  <si>
    <t>Tier 1 - 1 - 100,000</t>
  </si>
  <si>
    <t>Evento Autenticação Avançado</t>
  </si>
  <si>
    <t>IBM-PAAS-0042</t>
  </si>
  <si>
    <t>Hyper Protect Crypto Services</t>
  </si>
  <si>
    <t>KYOK - Certif FIPS140-2 Level 4 – Unified Key Orchestrator hora</t>
  </si>
  <si>
    <t>Crypto Unidade/Hora</t>
  </si>
  <si>
    <t>IBM-PAAS-0043</t>
  </si>
  <si>
    <t>Standard - Hyper Protect - KYOK - Certificação FIPS140-2 Level 4 – Crypto Unit hora</t>
  </si>
  <si>
    <t>Unified Key Orchestrator/hora</t>
  </si>
  <si>
    <t>IBM-PAAS-0044</t>
  </si>
  <si>
    <t>Standard - Tier: 1 - 15</t>
  </si>
  <si>
    <t>Chave Armazenada</t>
  </si>
  <si>
    <t>IBM-PAAS-0045</t>
  </si>
  <si>
    <t>Key Protect - Cofre de Senhas</t>
  </si>
  <si>
    <r>
      <t xml:space="preserve">Graduated Tier Pricing
</t>
    </r>
    <r>
      <rPr>
        <b/>
        <sz val="10"/>
        <color theme="1"/>
        <rFont val="Calibri"/>
      </rPr>
      <t>Five key versions are free per account.</t>
    </r>
  </si>
  <si>
    <t>Versão Por Chave/mês</t>
  </si>
  <si>
    <t>IBM-PAAS-0046</t>
  </si>
  <si>
    <t>Secrets Manager</t>
  </si>
  <si>
    <t>IBM-PAAS-0047</t>
  </si>
  <si>
    <t>Secret</t>
  </si>
  <si>
    <t>IBM-PAAS-0048</t>
  </si>
  <si>
    <t>Hardware security Module</t>
  </si>
  <si>
    <t>Cloud HSM 7.0</t>
  </si>
  <si>
    <t>IBM-PAAS-0049</t>
  </si>
  <si>
    <t>Security Compliance Center</t>
  </si>
  <si>
    <t>Validação</t>
  </si>
  <si>
    <t>IBM-PAAS-0050</t>
  </si>
  <si>
    <t>App Configuration</t>
  </si>
  <si>
    <t>Standard - Instancia</t>
  </si>
  <si>
    <t>Instancia</t>
  </si>
  <si>
    <t>Desenvolvimento</t>
  </si>
  <si>
    <t>IBM-PAAS-0051</t>
  </si>
  <si>
    <t>Standard - Entidade Ativa</t>
  </si>
  <si>
    <t>Entidade Ativa</t>
  </si>
  <si>
    <t>IBM-PAAS-0052</t>
  </si>
  <si>
    <t>Standard - Chamadas de API</t>
  </si>
  <si>
    <t>100k Chamadas API</t>
  </si>
  <si>
    <t>IBM-PAAS-0053</t>
  </si>
  <si>
    <t>Continuous Delivery</t>
  </si>
  <si>
    <t>Professional</t>
  </si>
  <si>
    <t>IBM-PAAS-0054</t>
  </si>
  <si>
    <t>Event Notifications</t>
  </si>
  <si>
    <t>Eventos Ingeridos por Milhão</t>
  </si>
  <si>
    <t>IBM-PAAS-0055</t>
  </si>
  <si>
    <t>Saida Mensagem HTTP</t>
  </si>
  <si>
    <t>IBM-PAAS-0056</t>
  </si>
  <si>
    <t>Saida Mensagem E-mail</t>
  </si>
  <si>
    <t>IBM-PAAS-0057</t>
  </si>
  <si>
    <t>SMS Unidade</t>
  </si>
  <si>
    <t>IBM-PAAS-0058</t>
  </si>
  <si>
    <t>Instancia Destino Envio</t>
  </si>
  <si>
    <t>IBM-PAAS-0059</t>
  </si>
  <si>
    <t>Saida Mensagem Digital</t>
  </si>
  <si>
    <t>IBM-PAAS-0060</t>
  </si>
  <si>
    <t>Instancia Destino Pre-Prod</t>
  </si>
  <si>
    <t>IBM-PAAS-0061</t>
  </si>
  <si>
    <t>Event Streams</t>
  </si>
  <si>
    <t>Enterprise</t>
  </si>
  <si>
    <t>Unidade Capacidade/Hora</t>
  </si>
  <si>
    <t>IBM-PAAS-0062</t>
  </si>
  <si>
    <t>Unidade Adicional Capacidade/Hora</t>
  </si>
  <si>
    <t>IBM-PAAS-0063</t>
  </si>
  <si>
    <t>Adicional TB/Hora</t>
  </si>
  <si>
    <t>IBM-PAAS-0064</t>
  </si>
  <si>
    <t>GB/Outbound</t>
  </si>
  <si>
    <t>IBM-PAAS-0065</t>
  </si>
  <si>
    <t>Replicação Unidade Capacidade/Hora</t>
  </si>
  <si>
    <t>IBM-PAAS-0066</t>
  </si>
  <si>
    <t>MQ</t>
  </si>
  <si>
    <t>Default</t>
  </si>
  <si>
    <t>Processador Virtual Core/Hora</t>
  </si>
  <si>
    <t>IBM-PAAS-0067</t>
  </si>
  <si>
    <t>IBM-PAAS-0068</t>
  </si>
  <si>
    <t>Databases for PostgreSQL - Small</t>
  </si>
  <si>
    <t>2 x 12 GB-RAM
2 x 128 GB-Disk
2 x 3 Virtual Processor Core</t>
  </si>
  <si>
    <t>DataBase</t>
  </si>
  <si>
    <t>IBM-PAAS-0069</t>
  </si>
  <si>
    <t>Databases for PostgreSQL - Medium</t>
  </si>
  <si>
    <t>2 x 56 GB-RAM
2 x 560 GB-Disk
2 x 7 Virtual Processor Core</t>
  </si>
  <si>
    <t>IBM-PAAS-0070</t>
  </si>
  <si>
    <t>Databases for PostgreSQL - Large</t>
  </si>
  <si>
    <t>2 x 90 GB-RAM
2 x 900 GB-Disk
2 x 20 Virtual Processor Core</t>
  </si>
  <si>
    <t>IBM-PAAS-0071</t>
  </si>
  <si>
    <t>Databases for PostgreSQL - Extra Large</t>
  </si>
  <si>
    <t>2 x 112 GB-RAM
2 x 2048 GB-Disk
2 x 28 Virtual Processor Core</t>
  </si>
  <si>
    <t>IBM-PAAS-0072</t>
  </si>
  <si>
    <t>Databases for MySQL - Small</t>
  </si>
  <si>
    <t>3 x 12 GB-RAM
3 x 120 GB-Disk
3 x 3 Virtual Processor Core</t>
  </si>
  <si>
    <t>IBM-PAAS-0073</t>
  </si>
  <si>
    <t>Databases for MySQL - Medium</t>
  </si>
  <si>
    <t>3 x 56 GB-RAM
3 x 560 GB-Disk
3 x 7 Virtual Processor Core</t>
  </si>
  <si>
    <t>IBM-PAAS-0074</t>
  </si>
  <si>
    <t>Databases for MySQL - Large</t>
  </si>
  <si>
    <t>3 x 90 GB-RAM
3 x 900 GB-Disk
3 x 20 Virtual Processor Core</t>
  </si>
  <si>
    <t>IBM-PAAS-0075</t>
  </si>
  <si>
    <t>Databases for MySQL - Extra Large</t>
  </si>
  <si>
    <t>3 x 112 GB-RAM
3 x 1200 GB-Disk
3 x 28 Virtual Processor Core</t>
  </si>
  <si>
    <t>IBM-PAAS-0076</t>
  </si>
  <si>
    <t>Databases for MongoDB - Small</t>
  </si>
  <si>
    <t>3 x 56 GB-RAM
3 x 280 GB-Disk
3 x 7 Virtual Processor Core</t>
  </si>
  <si>
    <t>IBM-PAAS-0077</t>
  </si>
  <si>
    <t>Databases for MongoDB - Medium</t>
  </si>
  <si>
    <t>3 x 56 GB-RAM
3 x 280 GB-Disk
3 x 14 Virtual Processor Core</t>
  </si>
  <si>
    <t>IBM-PAAS-0078</t>
  </si>
  <si>
    <t>Databases for MongoDB - Large</t>
  </si>
  <si>
    <t>3 x 90 GB-RAM
3 x 450 GB-Disk
3 x 20 Virtual Processor Core</t>
  </si>
  <si>
    <t>IBM-PAAS-0079</t>
  </si>
  <si>
    <t>Databases for MongoDB - Extra Large</t>
  </si>
  <si>
    <t>3 x 112 GB-RAM
3 x 560 GB-Disk
3 x 28 Virtual Processor Core</t>
  </si>
  <si>
    <t>IBM-PAAS-0080</t>
  </si>
  <si>
    <t>Databases for Elasticsearch - Small</t>
  </si>
  <si>
    <t>3 x 12 GB-RAM
3 x 360 GB-Disk
3 x 3 Virtual Processor Core</t>
  </si>
  <si>
    <t>IBM-PAAS-0081</t>
  </si>
  <si>
    <t>Databases for Elasticsearch - Medium</t>
  </si>
  <si>
    <t>3 x 56 GB-RAM
3 x 1680 GB-Disk
3 x 7 Virtual Processor Core</t>
  </si>
  <si>
    <t>IBM-PAAS-0082</t>
  </si>
  <si>
    <t>Databases for Elasticsearch - Large</t>
  </si>
  <si>
    <t>3 x 90 GB-RAM
3 x 2700 GB-Disk
3 x 20 Virtual Processor Core</t>
  </si>
  <si>
    <t>IBM-PAAS-0083</t>
  </si>
  <si>
    <t>Databases for Elasticsearch - Extra Large</t>
  </si>
  <si>
    <t>3 x 112 GB-RAM
3 x 3360 GB-Disk
3 x 28 Virtual Processor Core</t>
  </si>
  <si>
    <t>IBM-PAAS-0084</t>
  </si>
  <si>
    <t>Databases for Redis - Small</t>
  </si>
  <si>
    <t>2 x 5 GB-RAM
2 x 20 GB-Disk
2 x 0 Virtual Processor Core</t>
  </si>
  <si>
    <t>IBM-PAAS-0085</t>
  </si>
  <si>
    <t>Databases for Redis - Medium</t>
  </si>
  <si>
    <t>2 x 12 GB-RAM
2 x 24 GB-Disk
2 x 3 Virtual Processor Core</t>
  </si>
  <si>
    <t>IBM-PAAS-0086</t>
  </si>
  <si>
    <t>Databases for Redis - Large</t>
  </si>
  <si>
    <t>2 x 56 GB-RAM
2 x 112 GB-Disk
2 x 7 Virtual Processor Core</t>
  </si>
  <si>
    <t>IBM-PAAS-0087</t>
  </si>
  <si>
    <t>Databases for Redis - Extra Large</t>
  </si>
  <si>
    <t>2 x 112 GB-RAM
2 x 224 GB-Disk
2 x 28 Virtual Processor Core</t>
  </si>
  <si>
    <t>IBM-PAAS-0088</t>
  </si>
  <si>
    <t>Db2</t>
  </si>
  <si>
    <t>Enterprise
Base instance starts at:
4 vCPU x 16 GB RAM x 20 GB Storage</t>
  </si>
  <si>
    <t>Instancia/Hora</t>
  </si>
  <si>
    <t>IBM-PAAS-0089</t>
  </si>
  <si>
    <t>GB/Hora</t>
  </si>
  <si>
    <t>IBM-PAAS-0090</t>
  </si>
  <si>
    <t>VPC/Hora</t>
  </si>
  <si>
    <t>IBM-PAAS-0091</t>
  </si>
  <si>
    <t>Backup-GB/Hora</t>
  </si>
  <si>
    <t>IBM-PAAS-0092</t>
  </si>
  <si>
    <t>Endpoint/Hora</t>
  </si>
  <si>
    <t>IBM-PAAS-0093</t>
  </si>
  <si>
    <t>Db2 Warehouse</t>
  </si>
  <si>
    <t>Flex One</t>
  </si>
  <si>
    <t>IBM-PAAS-0094</t>
  </si>
  <si>
    <t>IBM-PAAS-0095</t>
  </si>
  <si>
    <t>10GB/Hora</t>
  </si>
  <si>
    <t>IBM-PAAS-0096</t>
  </si>
  <si>
    <t>Replicação/5GB</t>
  </si>
  <si>
    <t>IBM-PAAS-0097</t>
  </si>
  <si>
    <t>Service Endpoint</t>
  </si>
  <si>
    <t>IBM-PAAS-0098</t>
  </si>
  <si>
    <t>Service Endpoint Dedicado</t>
  </si>
  <si>
    <t>IBM-PAAS-0099</t>
  </si>
  <si>
    <t>DataStage</t>
  </si>
  <si>
    <t>IBM-PAAS-0100</t>
  </si>
  <si>
    <t>Watson Assistant</t>
  </si>
  <si>
    <t>Plus</t>
  </si>
  <si>
    <t>Inteligência Artificial</t>
  </si>
  <si>
    <t>IBM-PAAS-0101</t>
  </si>
  <si>
    <t>1k Usuarios Ativos</t>
  </si>
  <si>
    <t>IBM-PAAS-0102</t>
  </si>
  <si>
    <t>1k Usuarios Voz Ativos</t>
  </si>
  <si>
    <t>IBM-PAAS-0103</t>
  </si>
  <si>
    <t>Watson Studio</t>
  </si>
  <si>
    <t>IBM-PAAS-0104</t>
  </si>
  <si>
    <t>Watson Knowledge Catalog</t>
  </si>
  <si>
    <t>Asset Catalogo/Mês</t>
  </si>
  <si>
    <t>IBM-PAAS-0105</t>
  </si>
  <si>
    <t>IBM-PAAS-0106</t>
  </si>
  <si>
    <t>Watson Discovery</t>
  </si>
  <si>
    <t>IBM-PAAS-0107</t>
  </si>
  <si>
    <t>Documentos/Mês</t>
  </si>
  <si>
    <t>IBM-PAAS-0108</t>
  </si>
  <si>
    <t>Queries/Mês</t>
  </si>
  <si>
    <t>IBM-PAAS-0109</t>
  </si>
  <si>
    <t>Knowledge Studio</t>
  </si>
  <si>
    <t>Por Usuário/Mês</t>
  </si>
  <si>
    <t>IBM-PAAS-0110</t>
  </si>
  <si>
    <t>Por 10GB Storage/Mês</t>
  </si>
  <si>
    <t>IBM-PAAS-0111</t>
  </si>
  <si>
    <t>Language Translator</t>
  </si>
  <si>
    <t>Advanced</t>
  </si>
  <si>
    <t>IBM-PAAS-0112</t>
  </si>
  <si>
    <t>1k CHAR</t>
  </si>
  <si>
    <t>IBM-PAAS-0113</t>
  </si>
  <si>
    <t>IBM-PAAS-0114</t>
  </si>
  <si>
    <t>Natural Language Understanding</t>
  </si>
  <si>
    <t>IBM-PAAS-0115</t>
  </si>
  <si>
    <t>Modelo Classficação Instancia/Mês</t>
  </si>
  <si>
    <t>IBM-PAAS-0116</t>
  </si>
  <si>
    <t>Standard - Tier: 1 - 250,000</t>
  </si>
  <si>
    <t>Item NLU</t>
  </si>
  <si>
    <t>IBM-PAAS-0117</t>
  </si>
  <si>
    <t>Watson Machine Learning</t>
  </si>
  <si>
    <t>v2 Professional</t>
  </si>
  <si>
    <t>IBM-PAAS-0118</t>
  </si>
  <si>
    <t>IBM-PAAS-0119</t>
  </si>
  <si>
    <t>Speech to Text</t>
  </si>
  <si>
    <t>Plus - Tier: 1 - 999,999</t>
  </si>
  <si>
    <t>Minutos</t>
  </si>
  <si>
    <t>IBM-PAAS-0120</t>
  </si>
  <si>
    <t>Text to Speech</t>
  </si>
  <si>
    <t>Observação I</t>
  </si>
  <si>
    <t>IBM-SAAS-0001</t>
  </si>
  <si>
    <t>Content Delivery Network</t>
  </si>
  <si>
    <t>Conteudo Estatico</t>
  </si>
  <si>
    <t>rede</t>
  </si>
  <si>
    <t>IBM-SAAS-0002</t>
  </si>
  <si>
    <t>Conteudo Dinamico</t>
  </si>
  <si>
    <t>IBM-SAAS-0003</t>
  </si>
  <si>
    <t>Internet Services</t>
  </si>
  <si>
    <t>Dominio</t>
  </si>
  <si>
    <t>Dominio/Mês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</si>
</sst>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.0000"/>
  </numFmts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8"/>
      <name val="Calibri"/>
      <family val="2"/>
      <scheme val="minor"/>
    </font>
    <font>
      <b/>
      <sz val="10"/>
      <color theme="1"/>
      <name val="Calibri"/>
    </font>
    <font>
      <sz val="10"/>
      <color theme="1"/>
      <name val="Calibri"/>
    </font>
    <font>
      <sz val="11"/>
      <color theme="1"/>
      <name val="Calibri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F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25">
    <xf numFmtId="0" fontId="0" fillId="0" borderId="0" xfId="0"/>
    <xf numFmtId="0" fontId="18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1" fillId="33" borderId="10" xfId="0" applyFont="1" applyFill="1" applyBorder="1" applyAlignment="1">
      <alignment horizontal="center" vertical="center"/>
    </xf>
    <xf numFmtId="164" fontId="21" fillId="33" borderId="10" xfId="42" applyNumberFormat="1" applyFont="1" applyFill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164" fontId="22" fillId="0" borderId="10" xfId="0" applyNumberFormat="1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/>
    </xf>
    <xf numFmtId="164" fontId="22" fillId="0" borderId="11" xfId="0" applyNumberFormat="1" applyFont="1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0" fontId="22" fillId="0" borderId="14" xfId="0" applyFont="1" applyBorder="1" applyAlignment="1">
      <alignment horizontal="center" vertical="center"/>
    </xf>
    <xf numFmtId="164" fontId="22" fillId="0" borderId="14" xfId="0" applyNumberFormat="1" applyFont="1" applyBorder="1" applyAlignment="1">
      <alignment horizontal="center" vertical="center"/>
    </xf>
    <xf numFmtId="0" fontId="23" fillId="0" borderId="0" xfId="0" applyFont="1" applyAlignment="1">
      <alignment horizontal="center"/>
    </xf>
    <xf numFmtId="164" fontId="23" fillId="0" borderId="0" xfId="42" applyNumberFormat="1" applyFont="1" applyAlignment="1">
      <alignment horizontal="center"/>
    </xf>
    <xf numFmtId="0" fontId="23" fillId="0" borderId="0" xfId="0" applyFont="1"/>
    <xf numFmtId="164" fontId="23" fillId="0" borderId="0" xfId="0" applyNumberFormat="1" applyFont="1"/>
    <xf numFmtId="0" fontId="0" fillId="0" borderId="0" xfId="0" applyAlignment="1">
      <alignment wrapText="1"/>
    </xf>
    <xf numFmtId="0" fontId="22" fillId="0" borderId="11" xfId="0" applyFont="1" applyBorder="1" applyAlignment="1">
      <alignment horizontal="center" vertical="center" wrapText="1"/>
    </xf>
    <xf numFmtId="0" fontId="22" fillId="0" borderId="14" xfId="0" applyFont="1" applyBorder="1" applyAlignment="1">
      <alignment horizontal="center" vertical="center" wrapText="1"/>
    </xf>
    <xf numFmtId="0" fontId="23" fillId="0" borderId="0" xfId="0" applyFont="1" applyAlignment="1">
      <alignment horizontal="center" wrapText="1"/>
    </xf>
    <xf numFmtId="0" fontId="21" fillId="33" borderId="10" xfId="0" applyFont="1" applyFill="1" applyBorder="1" applyAlignment="1">
      <alignment horizontal="center" vertical="center" wrapText="1"/>
    </xf>
    <xf numFmtId="0" fontId="21" fillId="33" borderId="12" xfId="0" applyFont="1" applyFill="1" applyBorder="1" applyAlignment="1">
      <alignment horizontal="center" vertical="center"/>
    </xf>
    <xf numFmtId="0" fontId="21" fillId="33" borderId="13" xfId="0" applyFont="1" applyFill="1" applyBorder="1" applyAlignment="1">
      <alignment horizontal="center" vertical="center"/>
    </xf>
  </cellXfs>
  <cellStyles count="43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/>
    <cellStyle name="Nota" xfId="15" builtinId="10" customBuiltin="1"/>
    <cellStyle name="Ruim" xfId="7" builtinId="27" customBuiltin="1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  <cellStyle name="Vírgula" xfId="4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577CD7-48F9-423E-ABFE-AE6B7CF29367}">
  <dimension ref="A1:J89"/>
  <sheetViews>
    <sheetView tabSelected="1" workbookViewId="0">
      <selection activeCell="G2" sqref="G2"/>
    </sheetView>
  </sheetViews>
  <sheetFormatPr defaultRowHeight="14.45"/>
  <cols>
    <col min="1" max="1" width="14.140625" style="14" bestFit="1" customWidth="1"/>
    <col min="2" max="2" width="29.140625" style="21" customWidth="1"/>
    <col min="3" max="3" width="39.140625" style="21" customWidth="1"/>
    <col min="4" max="4" width="18.28515625" style="14" bestFit="1" customWidth="1"/>
    <col min="5" max="5" width="11" style="15" bestFit="1" customWidth="1"/>
    <col min="6" max="6" width="21.5703125" style="14" bestFit="1" customWidth="1"/>
  </cols>
  <sheetData>
    <row r="1" spans="1:6">
      <c r="A1" s="3" t="s">
        <v>0</v>
      </c>
      <c r="B1" s="23" t="s">
        <v>1</v>
      </c>
      <c r="C1" s="24"/>
      <c r="D1" s="3" t="s">
        <v>2</v>
      </c>
      <c r="E1" s="4" t="s">
        <v>3</v>
      </c>
      <c r="F1" s="3" t="s">
        <v>4</v>
      </c>
    </row>
    <row r="2" spans="1:6">
      <c r="A2" s="5" t="s">
        <v>5</v>
      </c>
      <c r="B2" s="7" t="s">
        <v>6</v>
      </c>
      <c r="C2" s="7" t="s">
        <v>7</v>
      </c>
      <c r="D2" s="5" t="s">
        <v>8</v>
      </c>
      <c r="E2" s="6">
        <v>169.17</v>
      </c>
      <c r="F2" s="5" t="s">
        <v>9</v>
      </c>
    </row>
    <row r="3" spans="1:6">
      <c r="A3" s="5" t="s">
        <v>10</v>
      </c>
      <c r="B3" s="7" t="s">
        <v>6</v>
      </c>
      <c r="C3" s="7" t="s">
        <v>11</v>
      </c>
      <c r="D3" s="5" t="s">
        <v>8</v>
      </c>
      <c r="E3" s="6">
        <v>302.43</v>
      </c>
      <c r="F3" s="5" t="s">
        <v>9</v>
      </c>
    </row>
    <row r="4" spans="1:6">
      <c r="A4" s="5" t="s">
        <v>12</v>
      </c>
      <c r="B4" s="7" t="s">
        <v>6</v>
      </c>
      <c r="C4" s="7" t="s">
        <v>13</v>
      </c>
      <c r="D4" s="5" t="s">
        <v>8</v>
      </c>
      <c r="E4" s="6">
        <v>559.54999999999995</v>
      </c>
      <c r="F4" s="5" t="s">
        <v>9</v>
      </c>
    </row>
    <row r="5" spans="1:6">
      <c r="A5" s="5" t="s">
        <v>14</v>
      </c>
      <c r="B5" s="7" t="s">
        <v>6</v>
      </c>
      <c r="C5" s="7" t="s">
        <v>15</v>
      </c>
      <c r="D5" s="5" t="s">
        <v>8</v>
      </c>
      <c r="E5" s="6">
        <v>1092.6099999999999</v>
      </c>
      <c r="F5" s="5" t="s">
        <v>9</v>
      </c>
    </row>
    <row r="6" spans="1:6">
      <c r="A6" s="5" t="s">
        <v>16</v>
      </c>
      <c r="B6" s="7" t="s">
        <v>6</v>
      </c>
      <c r="C6" s="7" t="s">
        <v>17</v>
      </c>
      <c r="D6" s="5" t="s">
        <v>8</v>
      </c>
      <c r="E6" s="6">
        <v>2114.85</v>
      </c>
      <c r="F6" s="5" t="s">
        <v>9</v>
      </c>
    </row>
    <row r="7" spans="1:6">
      <c r="A7" s="5" t="s">
        <v>18</v>
      </c>
      <c r="B7" s="7" t="s">
        <v>6</v>
      </c>
      <c r="C7" s="7" t="s">
        <v>19</v>
      </c>
      <c r="D7" s="5" t="s">
        <v>8</v>
      </c>
      <c r="E7" s="6">
        <v>95.1</v>
      </c>
      <c r="F7" s="5" t="s">
        <v>9</v>
      </c>
    </row>
    <row r="8" spans="1:6">
      <c r="A8" s="5" t="s">
        <v>20</v>
      </c>
      <c r="B8" s="7" t="s">
        <v>6</v>
      </c>
      <c r="C8" s="7" t="s">
        <v>21</v>
      </c>
      <c r="D8" s="5" t="s">
        <v>8</v>
      </c>
      <c r="E8" s="6">
        <v>167.2</v>
      </c>
      <c r="F8" s="5" t="s">
        <v>9</v>
      </c>
    </row>
    <row r="9" spans="1:6">
      <c r="A9" s="5" t="s">
        <v>22</v>
      </c>
      <c r="B9" s="7" t="s">
        <v>6</v>
      </c>
      <c r="C9" s="7" t="s">
        <v>23</v>
      </c>
      <c r="D9" s="5" t="s">
        <v>8</v>
      </c>
      <c r="E9" s="6">
        <v>302</v>
      </c>
      <c r="F9" s="5" t="s">
        <v>9</v>
      </c>
    </row>
    <row r="10" spans="1:6">
      <c r="A10" s="5" t="s">
        <v>24</v>
      </c>
      <c r="B10" s="7" t="s">
        <v>6</v>
      </c>
      <c r="C10" s="7" t="s">
        <v>25</v>
      </c>
      <c r="D10" s="5" t="s">
        <v>8</v>
      </c>
      <c r="E10" s="6">
        <v>590.41999999999996</v>
      </c>
      <c r="F10" s="5" t="s">
        <v>9</v>
      </c>
    </row>
    <row r="11" spans="1:6">
      <c r="A11" s="5" t="s">
        <v>26</v>
      </c>
      <c r="B11" s="7" t="s">
        <v>6</v>
      </c>
      <c r="C11" s="7" t="s">
        <v>27</v>
      </c>
      <c r="D11" s="5" t="s">
        <v>8</v>
      </c>
      <c r="E11" s="6">
        <v>1123.3800000000001</v>
      </c>
      <c r="F11" s="5" t="s">
        <v>9</v>
      </c>
    </row>
    <row r="12" spans="1:6">
      <c r="A12" s="5" t="s">
        <v>28</v>
      </c>
      <c r="B12" s="7" t="s">
        <v>6</v>
      </c>
      <c r="C12" s="7" t="s">
        <v>29</v>
      </c>
      <c r="D12" s="5" t="s">
        <v>8</v>
      </c>
      <c r="E12" s="6">
        <v>105.04</v>
      </c>
      <c r="F12" s="5" t="s">
        <v>9</v>
      </c>
    </row>
    <row r="13" spans="1:6">
      <c r="A13" s="5" t="s">
        <v>30</v>
      </c>
      <c r="B13" s="7" t="s">
        <v>6</v>
      </c>
      <c r="C13" s="7" t="s">
        <v>31</v>
      </c>
      <c r="D13" s="5" t="s">
        <v>8</v>
      </c>
      <c r="E13" s="6">
        <v>121.2</v>
      </c>
      <c r="F13" s="5" t="s">
        <v>9</v>
      </c>
    </row>
    <row r="14" spans="1:6">
      <c r="A14" s="5" t="s">
        <v>32</v>
      </c>
      <c r="B14" s="7" t="s">
        <v>6</v>
      </c>
      <c r="C14" s="7" t="s">
        <v>33</v>
      </c>
      <c r="D14" s="5" t="s">
        <v>8</v>
      </c>
      <c r="E14" s="6">
        <v>395</v>
      </c>
      <c r="F14" s="5" t="s">
        <v>9</v>
      </c>
    </row>
    <row r="15" spans="1:6">
      <c r="A15" s="5" t="s">
        <v>34</v>
      </c>
      <c r="B15" s="7" t="s">
        <v>6</v>
      </c>
      <c r="C15" s="7" t="s">
        <v>35</v>
      </c>
      <c r="D15" s="5" t="s">
        <v>8</v>
      </c>
      <c r="E15" s="6">
        <v>683.42</v>
      </c>
      <c r="F15" s="5" t="s">
        <v>9</v>
      </c>
    </row>
    <row r="16" spans="1:6">
      <c r="A16" s="5" t="s">
        <v>36</v>
      </c>
      <c r="B16" s="7" t="s">
        <v>6</v>
      </c>
      <c r="C16" s="7" t="s">
        <v>37</v>
      </c>
      <c r="D16" s="5" t="s">
        <v>8</v>
      </c>
      <c r="E16" s="6">
        <v>1216.3800000000001</v>
      </c>
      <c r="F16" s="5" t="s">
        <v>9</v>
      </c>
    </row>
    <row r="17" spans="1:6">
      <c r="A17" s="5" t="s">
        <v>38</v>
      </c>
      <c r="B17" s="7" t="s">
        <v>39</v>
      </c>
      <c r="C17" s="7" t="s">
        <v>7</v>
      </c>
      <c r="D17" s="5" t="s">
        <v>8</v>
      </c>
      <c r="E17" s="6">
        <v>147.43</v>
      </c>
      <c r="F17" s="5" t="s">
        <v>9</v>
      </c>
    </row>
    <row r="18" spans="1:6">
      <c r="A18" s="5" t="s">
        <v>40</v>
      </c>
      <c r="B18" s="7" t="s">
        <v>39</v>
      </c>
      <c r="C18" s="7" t="s">
        <v>11</v>
      </c>
      <c r="D18" s="5" t="s">
        <v>8</v>
      </c>
      <c r="E18" s="6">
        <v>284.8</v>
      </c>
      <c r="F18" s="5" t="s">
        <v>9</v>
      </c>
    </row>
    <row r="19" spans="1:6">
      <c r="A19" s="5" t="s">
        <v>41</v>
      </c>
      <c r="B19" s="7" t="s">
        <v>39</v>
      </c>
      <c r="C19" s="7" t="s">
        <v>13</v>
      </c>
      <c r="D19" s="5" t="s">
        <v>8</v>
      </c>
      <c r="E19" s="6">
        <v>559.53</v>
      </c>
      <c r="F19" s="5" t="s">
        <v>9</v>
      </c>
    </row>
    <row r="20" spans="1:6">
      <c r="A20" s="5" t="s">
        <v>42</v>
      </c>
      <c r="B20" s="7" t="s">
        <v>39</v>
      </c>
      <c r="C20" s="7" t="s">
        <v>15</v>
      </c>
      <c r="D20" s="5" t="s">
        <v>8</v>
      </c>
      <c r="E20" s="6">
        <v>1108.98</v>
      </c>
      <c r="F20" s="5" t="s">
        <v>9</v>
      </c>
    </row>
    <row r="21" spans="1:6">
      <c r="A21" s="5" t="s">
        <v>43</v>
      </c>
      <c r="B21" s="7" t="s">
        <v>39</v>
      </c>
      <c r="C21" s="7" t="s">
        <v>17</v>
      </c>
      <c r="D21" s="5" t="s">
        <v>8</v>
      </c>
      <c r="E21" s="6">
        <v>2207.9</v>
      </c>
      <c r="F21" s="5" t="s">
        <v>9</v>
      </c>
    </row>
    <row r="22" spans="1:6">
      <c r="A22" s="5" t="s">
        <v>44</v>
      </c>
      <c r="B22" s="7" t="s">
        <v>39</v>
      </c>
      <c r="C22" s="7" t="s">
        <v>19</v>
      </c>
      <c r="D22" s="5" t="s">
        <v>8</v>
      </c>
      <c r="E22" s="6">
        <v>80.27</v>
      </c>
      <c r="F22" s="5" t="s">
        <v>9</v>
      </c>
    </row>
    <row r="23" spans="1:6">
      <c r="A23" s="5" t="s">
        <v>45</v>
      </c>
      <c r="B23" s="7" t="s">
        <v>39</v>
      </c>
      <c r="C23" s="7" t="s">
        <v>21</v>
      </c>
      <c r="D23" s="5" t="s">
        <v>8</v>
      </c>
      <c r="E23" s="6">
        <v>150.47999999999999</v>
      </c>
      <c r="F23" s="5" t="s">
        <v>9</v>
      </c>
    </row>
    <row r="24" spans="1:6">
      <c r="A24" s="5" t="s">
        <v>46</v>
      </c>
      <c r="B24" s="7" t="s">
        <v>39</v>
      </c>
      <c r="C24" s="7" t="s">
        <v>23</v>
      </c>
      <c r="D24" s="5" t="s">
        <v>8</v>
      </c>
      <c r="E24" s="6">
        <v>290.89</v>
      </c>
      <c r="F24" s="5" t="s">
        <v>9</v>
      </c>
    </row>
    <row r="25" spans="1:6">
      <c r="A25" s="5" t="s">
        <v>47</v>
      </c>
      <c r="B25" s="7" t="s">
        <v>39</v>
      </c>
      <c r="C25" s="7" t="s">
        <v>25</v>
      </c>
      <c r="D25" s="5" t="s">
        <v>8</v>
      </c>
      <c r="E25" s="6">
        <v>571.70000000000005</v>
      </c>
      <c r="F25" s="5" t="s">
        <v>9</v>
      </c>
    </row>
    <row r="26" spans="1:6">
      <c r="A26" s="5" t="s">
        <v>48</v>
      </c>
      <c r="B26" s="7" t="s">
        <v>39</v>
      </c>
      <c r="C26" s="7" t="s">
        <v>27</v>
      </c>
      <c r="D26" s="5" t="s">
        <v>8</v>
      </c>
      <c r="E26" s="6">
        <v>1133.3399999999999</v>
      </c>
      <c r="F26" s="5" t="s">
        <v>9</v>
      </c>
    </row>
    <row r="27" spans="1:6">
      <c r="A27" s="5" t="s">
        <v>49</v>
      </c>
      <c r="B27" s="7" t="s">
        <v>39</v>
      </c>
      <c r="C27" s="7" t="s">
        <v>29</v>
      </c>
      <c r="D27" s="5" t="s">
        <v>8</v>
      </c>
      <c r="E27" s="6">
        <v>141.47</v>
      </c>
      <c r="F27" s="5" t="s">
        <v>9</v>
      </c>
    </row>
    <row r="28" spans="1:6">
      <c r="A28" s="5" t="s">
        <v>50</v>
      </c>
      <c r="B28" s="7" t="s">
        <v>39</v>
      </c>
      <c r="C28" s="7" t="s">
        <v>31</v>
      </c>
      <c r="D28" s="5" t="s">
        <v>8</v>
      </c>
      <c r="E28" s="6">
        <v>209.36</v>
      </c>
      <c r="F28" s="5" t="s">
        <v>9</v>
      </c>
    </row>
    <row r="29" spans="1:6">
      <c r="A29" s="5" t="s">
        <v>51</v>
      </c>
      <c r="B29" s="7" t="s">
        <v>39</v>
      </c>
      <c r="C29" s="7" t="s">
        <v>33</v>
      </c>
      <c r="D29" s="5" t="s">
        <v>8</v>
      </c>
      <c r="E29" s="6">
        <v>408.65</v>
      </c>
      <c r="F29" s="5" t="s">
        <v>9</v>
      </c>
    </row>
    <row r="30" spans="1:6">
      <c r="A30" s="5" t="s">
        <v>52</v>
      </c>
      <c r="B30" s="7" t="s">
        <v>39</v>
      </c>
      <c r="C30" s="7" t="s">
        <v>35</v>
      </c>
      <c r="D30" s="5" t="s">
        <v>8</v>
      </c>
      <c r="E30" s="6">
        <v>720.36</v>
      </c>
      <c r="F30" s="5" t="s">
        <v>9</v>
      </c>
    </row>
    <row r="31" spans="1:6">
      <c r="A31" s="5" t="s">
        <v>53</v>
      </c>
      <c r="B31" s="7" t="s">
        <v>39</v>
      </c>
      <c r="C31" s="7" t="s">
        <v>37</v>
      </c>
      <c r="D31" s="5" t="s">
        <v>8</v>
      </c>
      <c r="E31" s="6">
        <v>1216.3800000000001</v>
      </c>
      <c r="F31" s="5" t="s">
        <v>9</v>
      </c>
    </row>
    <row r="32" spans="1:6" ht="39">
      <c r="A32" s="5" t="s">
        <v>54</v>
      </c>
      <c r="B32" s="7" t="s">
        <v>55</v>
      </c>
      <c r="C32" s="7" t="s">
        <v>56</v>
      </c>
      <c r="D32" s="5" t="s">
        <v>8</v>
      </c>
      <c r="E32" s="6">
        <v>375.16</v>
      </c>
      <c r="F32" s="5" t="s">
        <v>9</v>
      </c>
    </row>
    <row r="33" spans="1:10" ht="39">
      <c r="A33" s="5" t="s">
        <v>57</v>
      </c>
      <c r="B33" s="7" t="s">
        <v>55</v>
      </c>
      <c r="C33" s="7" t="s">
        <v>58</v>
      </c>
      <c r="D33" s="5" t="s">
        <v>8</v>
      </c>
      <c r="E33" s="6">
        <v>411.16</v>
      </c>
      <c r="F33" s="5" t="s">
        <v>9</v>
      </c>
    </row>
    <row r="34" spans="1:10" ht="39">
      <c r="A34" s="5" t="s">
        <v>59</v>
      </c>
      <c r="B34" s="7" t="s">
        <v>55</v>
      </c>
      <c r="C34" s="7" t="s">
        <v>60</v>
      </c>
      <c r="D34" s="5" t="s">
        <v>8</v>
      </c>
      <c r="E34" s="6">
        <v>420.16</v>
      </c>
      <c r="F34" s="5" t="s">
        <v>9</v>
      </c>
    </row>
    <row r="35" spans="1:10" ht="39">
      <c r="A35" s="5" t="s">
        <v>61</v>
      </c>
      <c r="B35" s="7" t="s">
        <v>55</v>
      </c>
      <c r="C35" s="7" t="s">
        <v>62</v>
      </c>
      <c r="D35" s="5" t="s">
        <v>8</v>
      </c>
      <c r="E35" s="6">
        <v>513.1</v>
      </c>
      <c r="F35" s="5" t="s">
        <v>9</v>
      </c>
    </row>
    <row r="36" spans="1:10" ht="39">
      <c r="A36" s="5" t="s">
        <v>63</v>
      </c>
      <c r="B36" s="7" t="s">
        <v>55</v>
      </c>
      <c r="C36" s="7" t="s">
        <v>64</v>
      </c>
      <c r="D36" s="5" t="s">
        <v>8</v>
      </c>
      <c r="E36" s="6">
        <v>585.1</v>
      </c>
      <c r="F36" s="5" t="s">
        <v>9</v>
      </c>
    </row>
    <row r="37" spans="1:10" ht="39">
      <c r="A37" s="5" t="s">
        <v>65</v>
      </c>
      <c r="B37" s="7" t="s">
        <v>55</v>
      </c>
      <c r="C37" s="7" t="s">
        <v>66</v>
      </c>
      <c r="D37" s="5" t="s">
        <v>8</v>
      </c>
      <c r="E37" s="6">
        <v>603.1</v>
      </c>
      <c r="F37" s="5" t="s">
        <v>9</v>
      </c>
      <c r="J37" s="18"/>
    </row>
    <row r="38" spans="1:10" ht="39">
      <c r="A38" s="5" t="s">
        <v>67</v>
      </c>
      <c r="B38" s="7" t="s">
        <v>55</v>
      </c>
      <c r="C38" s="7" t="s">
        <v>68</v>
      </c>
      <c r="D38" s="5" t="s">
        <v>8</v>
      </c>
      <c r="E38" s="6">
        <v>902.88</v>
      </c>
      <c r="F38" s="5" t="s">
        <v>9</v>
      </c>
    </row>
    <row r="39" spans="1:10" ht="39">
      <c r="A39" s="5" t="s">
        <v>69</v>
      </c>
      <c r="B39" s="7" t="s">
        <v>55</v>
      </c>
      <c r="C39" s="7" t="s">
        <v>70</v>
      </c>
      <c r="D39" s="5" t="s">
        <v>8</v>
      </c>
      <c r="E39" s="6">
        <v>1028.8800000000001</v>
      </c>
      <c r="F39" s="5" t="s">
        <v>9</v>
      </c>
    </row>
    <row r="40" spans="1:10" ht="39">
      <c r="A40" s="5" t="s">
        <v>71</v>
      </c>
      <c r="B40" s="7" t="s">
        <v>55</v>
      </c>
      <c r="C40" s="7" t="s">
        <v>72</v>
      </c>
      <c r="D40" s="5" t="s">
        <v>8</v>
      </c>
      <c r="E40" s="6">
        <v>992.88</v>
      </c>
      <c r="F40" s="5" t="s">
        <v>9</v>
      </c>
    </row>
    <row r="41" spans="1:10" ht="39">
      <c r="A41" s="5" t="s">
        <v>73</v>
      </c>
      <c r="B41" s="7" t="s">
        <v>55</v>
      </c>
      <c r="C41" s="7" t="s">
        <v>74</v>
      </c>
      <c r="D41" s="5" t="s">
        <v>8</v>
      </c>
      <c r="E41" s="6">
        <v>1287.44</v>
      </c>
      <c r="F41" s="5" t="s">
        <v>9</v>
      </c>
    </row>
    <row r="42" spans="1:10" ht="39">
      <c r="A42" s="5" t="s">
        <v>75</v>
      </c>
      <c r="B42" s="7" t="s">
        <v>55</v>
      </c>
      <c r="C42" s="7" t="s">
        <v>76</v>
      </c>
      <c r="D42" s="5" t="s">
        <v>8</v>
      </c>
      <c r="E42" s="6">
        <v>1503.44</v>
      </c>
      <c r="F42" s="5" t="s">
        <v>9</v>
      </c>
    </row>
    <row r="43" spans="1:10" ht="39">
      <c r="A43" s="5" t="s">
        <v>77</v>
      </c>
      <c r="B43" s="7" t="s">
        <v>55</v>
      </c>
      <c r="C43" s="7" t="s">
        <v>78</v>
      </c>
      <c r="D43" s="5" t="s">
        <v>8</v>
      </c>
      <c r="E43" s="6">
        <v>1377.44</v>
      </c>
      <c r="F43" s="5" t="s">
        <v>9</v>
      </c>
    </row>
    <row r="44" spans="1:10">
      <c r="A44" s="5" t="s">
        <v>79</v>
      </c>
      <c r="B44" s="7" t="s">
        <v>80</v>
      </c>
      <c r="C44" s="7" t="s">
        <v>81</v>
      </c>
      <c r="D44" s="5" t="s">
        <v>82</v>
      </c>
      <c r="E44" s="6">
        <f>1.25/20</f>
        <v>6.25E-2</v>
      </c>
      <c r="F44" s="5" t="s">
        <v>83</v>
      </c>
    </row>
    <row r="45" spans="1:10">
      <c r="A45" s="5" t="s">
        <v>84</v>
      </c>
      <c r="B45" s="7" t="s">
        <v>80</v>
      </c>
      <c r="C45" s="7" t="s">
        <v>85</v>
      </c>
      <c r="D45" s="5" t="s">
        <v>82</v>
      </c>
      <c r="E45" s="6">
        <f>3.01/20</f>
        <v>0.15049999999999999</v>
      </c>
      <c r="F45" s="5" t="s">
        <v>83</v>
      </c>
    </row>
    <row r="46" spans="1:10">
      <c r="A46" s="5" t="s">
        <v>86</v>
      </c>
      <c r="B46" s="7" t="s">
        <v>80</v>
      </c>
      <c r="C46" s="7" t="s">
        <v>87</v>
      </c>
      <c r="D46" s="5" t="s">
        <v>82</v>
      </c>
      <c r="E46" s="6">
        <f>4.01/20</f>
        <v>0.20049999999999998</v>
      </c>
      <c r="F46" s="5" t="s">
        <v>83</v>
      </c>
    </row>
    <row r="47" spans="1:10">
      <c r="A47" s="5" t="s">
        <v>88</v>
      </c>
      <c r="B47" s="7" t="s">
        <v>80</v>
      </c>
      <c r="C47" s="7" t="s">
        <v>89</v>
      </c>
      <c r="D47" s="5" t="s">
        <v>82</v>
      </c>
      <c r="E47" s="6">
        <f>12.04/20</f>
        <v>0.60199999999999998</v>
      </c>
      <c r="F47" s="5" t="s">
        <v>83</v>
      </c>
    </row>
    <row r="48" spans="1:10">
      <c r="A48" s="5" t="s">
        <v>90</v>
      </c>
      <c r="B48" s="7" t="s">
        <v>91</v>
      </c>
      <c r="C48" s="7" t="s">
        <v>81</v>
      </c>
      <c r="D48" s="5" t="s">
        <v>82</v>
      </c>
      <c r="E48" s="6">
        <f>1.25/20</f>
        <v>6.25E-2</v>
      </c>
      <c r="F48" s="5" t="s">
        <v>83</v>
      </c>
    </row>
    <row r="49" spans="1:6">
      <c r="A49" s="5" t="s">
        <v>92</v>
      </c>
      <c r="B49" s="7" t="s">
        <v>91</v>
      </c>
      <c r="C49" s="7" t="s">
        <v>85</v>
      </c>
      <c r="D49" s="5" t="s">
        <v>82</v>
      </c>
      <c r="E49" s="6">
        <f>3.01/20</f>
        <v>0.15049999999999999</v>
      </c>
      <c r="F49" s="5" t="s">
        <v>83</v>
      </c>
    </row>
    <row r="50" spans="1:6">
      <c r="A50" s="5" t="s">
        <v>93</v>
      </c>
      <c r="B50" s="7" t="s">
        <v>91</v>
      </c>
      <c r="C50" s="7" t="s">
        <v>87</v>
      </c>
      <c r="D50" s="5" t="s">
        <v>82</v>
      </c>
      <c r="E50" s="6">
        <f>4.01/20</f>
        <v>0.20049999999999998</v>
      </c>
      <c r="F50" s="5" t="s">
        <v>83</v>
      </c>
    </row>
    <row r="51" spans="1:6">
      <c r="A51" s="5" t="s">
        <v>94</v>
      </c>
      <c r="B51" s="7" t="s">
        <v>91</v>
      </c>
      <c r="C51" s="7" t="s">
        <v>89</v>
      </c>
      <c r="D51" s="5" t="s">
        <v>82</v>
      </c>
      <c r="E51" s="6">
        <f>12.04/20</f>
        <v>0.60199999999999998</v>
      </c>
      <c r="F51" s="5" t="s">
        <v>83</v>
      </c>
    </row>
    <row r="52" spans="1:6">
      <c r="A52" s="5" t="s">
        <v>95</v>
      </c>
      <c r="B52" s="7" t="s">
        <v>96</v>
      </c>
      <c r="C52" s="7" t="s">
        <v>97</v>
      </c>
      <c r="D52" s="5" t="s">
        <v>82</v>
      </c>
      <c r="E52" s="6">
        <f>1.01/10</f>
        <v>0.10100000000000001</v>
      </c>
      <c r="F52" s="5" t="s">
        <v>83</v>
      </c>
    </row>
    <row r="53" spans="1:6">
      <c r="A53" s="5" t="s">
        <v>98</v>
      </c>
      <c r="B53" s="7" t="s">
        <v>96</v>
      </c>
      <c r="C53" s="7" t="s">
        <v>99</v>
      </c>
      <c r="D53" s="5" t="s">
        <v>82</v>
      </c>
      <c r="E53" s="6">
        <f>1.75/10</f>
        <v>0.17499999999999999</v>
      </c>
      <c r="F53" s="5" t="s">
        <v>83</v>
      </c>
    </row>
    <row r="54" spans="1:6">
      <c r="A54" s="5" t="s">
        <v>100</v>
      </c>
      <c r="B54" s="7" t="s">
        <v>96</v>
      </c>
      <c r="C54" s="7" t="s">
        <v>89</v>
      </c>
      <c r="D54" s="5" t="s">
        <v>82</v>
      </c>
      <c r="E54" s="6">
        <f>6.02/10</f>
        <v>0.60199999999999998</v>
      </c>
      <c r="F54" s="5" t="s">
        <v>83</v>
      </c>
    </row>
    <row r="55" spans="1:6">
      <c r="A55" s="5" t="s">
        <v>101</v>
      </c>
      <c r="B55" s="7" t="s">
        <v>102</v>
      </c>
      <c r="C55" s="7" t="s">
        <v>97</v>
      </c>
      <c r="D55" s="5" t="s">
        <v>82</v>
      </c>
      <c r="E55" s="6">
        <f>1.01/10</f>
        <v>0.10100000000000001</v>
      </c>
      <c r="F55" s="5" t="s">
        <v>83</v>
      </c>
    </row>
    <row r="56" spans="1:6">
      <c r="A56" s="5" t="s">
        <v>103</v>
      </c>
      <c r="B56" s="7" t="s">
        <v>102</v>
      </c>
      <c r="C56" s="7" t="s">
        <v>99</v>
      </c>
      <c r="D56" s="5" t="s">
        <v>82</v>
      </c>
      <c r="E56" s="6">
        <f>1.75/10</f>
        <v>0.17499999999999999</v>
      </c>
      <c r="F56" s="5" t="s">
        <v>83</v>
      </c>
    </row>
    <row r="57" spans="1:6">
      <c r="A57" s="5" t="s">
        <v>104</v>
      </c>
      <c r="B57" s="7" t="s">
        <v>102</v>
      </c>
      <c r="C57" s="7" t="s">
        <v>89</v>
      </c>
      <c r="D57" s="5" t="s">
        <v>82</v>
      </c>
      <c r="E57" s="6">
        <f>6.02/10</f>
        <v>0.60199999999999998</v>
      </c>
      <c r="F57" s="5" t="s">
        <v>83</v>
      </c>
    </row>
    <row r="58" spans="1:6" ht="57.95">
      <c r="A58" s="5" t="s">
        <v>105</v>
      </c>
      <c r="B58" s="7" t="s">
        <v>106</v>
      </c>
      <c r="C58" s="8" t="s">
        <v>107</v>
      </c>
      <c r="D58" s="5" t="s">
        <v>8</v>
      </c>
      <c r="E58" s="6">
        <v>2267.0300000000002</v>
      </c>
      <c r="F58" s="5" t="s">
        <v>108</v>
      </c>
    </row>
    <row r="59" spans="1:6" ht="57.95">
      <c r="A59" s="5" t="s">
        <v>109</v>
      </c>
      <c r="B59" s="7" t="s">
        <v>106</v>
      </c>
      <c r="C59" s="8" t="s">
        <v>110</v>
      </c>
      <c r="D59" s="5" t="s">
        <v>8</v>
      </c>
      <c r="E59" s="6">
        <v>4515.43</v>
      </c>
      <c r="F59" s="5" t="s">
        <v>108</v>
      </c>
    </row>
    <row r="60" spans="1:6" ht="57.95">
      <c r="A60" s="5" t="s">
        <v>111</v>
      </c>
      <c r="B60" s="7" t="s">
        <v>106</v>
      </c>
      <c r="C60" s="8" t="s">
        <v>112</v>
      </c>
      <c r="D60" s="5" t="s">
        <v>8</v>
      </c>
      <c r="E60" s="6">
        <v>9012.23</v>
      </c>
      <c r="F60" s="5" t="s">
        <v>108</v>
      </c>
    </row>
    <row r="61" spans="1:6" ht="57.95">
      <c r="A61" s="5" t="s">
        <v>113</v>
      </c>
      <c r="B61" s="7" t="s">
        <v>106</v>
      </c>
      <c r="C61" s="8" t="s">
        <v>114</v>
      </c>
      <c r="D61" s="5" t="s">
        <v>8</v>
      </c>
      <c r="E61" s="6">
        <v>18005.830000000002</v>
      </c>
      <c r="F61" s="5" t="s">
        <v>108</v>
      </c>
    </row>
    <row r="62" spans="1:6" ht="26.1">
      <c r="A62" s="5" t="s">
        <v>115</v>
      </c>
      <c r="B62" s="7" t="s">
        <v>116</v>
      </c>
      <c r="C62" s="7" t="s">
        <v>117</v>
      </c>
      <c r="D62" s="5" t="s">
        <v>118</v>
      </c>
      <c r="E62" s="6">
        <v>72.38</v>
      </c>
      <c r="F62" s="5" t="s">
        <v>119</v>
      </c>
    </row>
    <row r="63" spans="1:6" ht="26.1">
      <c r="A63" s="5" t="s">
        <v>120</v>
      </c>
      <c r="B63" s="7" t="s">
        <v>116</v>
      </c>
      <c r="C63" s="7" t="s">
        <v>121</v>
      </c>
      <c r="D63" s="5" t="s">
        <v>118</v>
      </c>
      <c r="E63" s="6">
        <v>129.66</v>
      </c>
      <c r="F63" s="5" t="s">
        <v>119</v>
      </c>
    </row>
    <row r="64" spans="1:6" ht="26.1">
      <c r="A64" s="5" t="s">
        <v>122</v>
      </c>
      <c r="B64" s="7" t="s">
        <v>116</v>
      </c>
      <c r="C64" s="7" t="s">
        <v>123</v>
      </c>
      <c r="D64" s="5" t="s">
        <v>118</v>
      </c>
      <c r="E64" s="6">
        <v>244.22</v>
      </c>
      <c r="F64" s="5" t="s">
        <v>119</v>
      </c>
    </row>
    <row r="65" spans="1:6" ht="26.1">
      <c r="A65" s="5" t="s">
        <v>124</v>
      </c>
      <c r="B65" s="7" t="s">
        <v>116</v>
      </c>
      <c r="C65" s="7" t="s">
        <v>125</v>
      </c>
      <c r="D65" s="5" t="s">
        <v>118</v>
      </c>
      <c r="E65" s="6">
        <v>473.34</v>
      </c>
      <c r="F65" s="5" t="s">
        <v>119</v>
      </c>
    </row>
    <row r="66" spans="1:6" ht="26.1">
      <c r="A66" s="5" t="s">
        <v>126</v>
      </c>
      <c r="B66" s="7" t="s">
        <v>116</v>
      </c>
      <c r="C66" s="7" t="s">
        <v>127</v>
      </c>
      <c r="D66" s="5" t="s">
        <v>118</v>
      </c>
      <c r="E66" s="6">
        <v>931.58</v>
      </c>
      <c r="F66" s="5" t="s">
        <v>119</v>
      </c>
    </row>
    <row r="67" spans="1:6" ht="26.1">
      <c r="A67" s="5" t="s">
        <v>128</v>
      </c>
      <c r="B67" s="7" t="s">
        <v>116</v>
      </c>
      <c r="C67" s="7" t="s">
        <v>129</v>
      </c>
      <c r="D67" s="5" t="s">
        <v>118</v>
      </c>
      <c r="E67" s="6">
        <v>1848.06</v>
      </c>
      <c r="F67" s="5" t="s">
        <v>119</v>
      </c>
    </row>
    <row r="68" spans="1:6" ht="26.1">
      <c r="A68" s="5" t="s">
        <v>130</v>
      </c>
      <c r="B68" s="7" t="s">
        <v>116</v>
      </c>
      <c r="C68" s="7" t="s">
        <v>131</v>
      </c>
      <c r="D68" s="5" t="s">
        <v>118</v>
      </c>
      <c r="E68" s="6">
        <v>8951.27</v>
      </c>
      <c r="F68" s="5" t="s">
        <v>119</v>
      </c>
    </row>
    <row r="69" spans="1:6" ht="26.1">
      <c r="A69" s="5" t="s">
        <v>132</v>
      </c>
      <c r="B69" s="7" t="s">
        <v>116</v>
      </c>
      <c r="C69" s="7" t="s">
        <v>133</v>
      </c>
      <c r="D69" s="5" t="s">
        <v>118</v>
      </c>
      <c r="E69" s="6">
        <v>17887.439999999999</v>
      </c>
      <c r="F69" s="5" t="s">
        <v>119</v>
      </c>
    </row>
    <row r="70" spans="1:6" ht="26.1">
      <c r="A70" s="5" t="s">
        <v>134</v>
      </c>
      <c r="B70" s="7" t="s">
        <v>116</v>
      </c>
      <c r="C70" s="7" t="s">
        <v>135</v>
      </c>
      <c r="D70" s="5" t="s">
        <v>118</v>
      </c>
      <c r="E70" s="6">
        <v>35759.78</v>
      </c>
      <c r="F70" s="5" t="s">
        <v>119</v>
      </c>
    </row>
    <row r="71" spans="1:6" ht="39">
      <c r="A71" s="5" t="s">
        <v>136</v>
      </c>
      <c r="B71" s="7" t="s">
        <v>137</v>
      </c>
      <c r="C71" s="7" t="s">
        <v>138</v>
      </c>
      <c r="D71" s="5" t="s">
        <v>8</v>
      </c>
      <c r="E71" s="6">
        <v>2336.83</v>
      </c>
      <c r="F71" s="5" t="s">
        <v>139</v>
      </c>
    </row>
    <row r="72" spans="1:6" ht="39">
      <c r="A72" s="5" t="s">
        <v>140</v>
      </c>
      <c r="B72" s="7" t="s">
        <v>137</v>
      </c>
      <c r="C72" s="7" t="s">
        <v>141</v>
      </c>
      <c r="D72" s="5" t="s">
        <v>8</v>
      </c>
      <c r="E72" s="6">
        <v>7010.49</v>
      </c>
      <c r="F72" s="5" t="s">
        <v>139</v>
      </c>
    </row>
    <row r="73" spans="1:6" ht="39">
      <c r="A73" s="5" t="s">
        <v>142</v>
      </c>
      <c r="B73" s="7" t="s">
        <v>137</v>
      </c>
      <c r="C73" s="7" t="s">
        <v>143</v>
      </c>
      <c r="D73" s="5" t="s">
        <v>8</v>
      </c>
      <c r="E73" s="6">
        <v>3268.14</v>
      </c>
      <c r="F73" s="5" t="s">
        <v>139</v>
      </c>
    </row>
    <row r="74" spans="1:6" ht="39">
      <c r="A74" s="5" t="s">
        <v>144</v>
      </c>
      <c r="B74" s="7" t="s">
        <v>137</v>
      </c>
      <c r="C74" s="7" t="s">
        <v>145</v>
      </c>
      <c r="D74" s="5" t="s">
        <v>8</v>
      </c>
      <c r="E74" s="6">
        <v>9804.42</v>
      </c>
      <c r="F74" s="5" t="s">
        <v>139</v>
      </c>
    </row>
    <row r="75" spans="1:6" ht="51.95">
      <c r="A75" s="5" t="s">
        <v>146</v>
      </c>
      <c r="B75" s="7" t="s">
        <v>137</v>
      </c>
      <c r="C75" s="7" t="s">
        <v>147</v>
      </c>
      <c r="D75" s="5" t="s">
        <v>8</v>
      </c>
      <c r="E75" s="6">
        <v>7990.34</v>
      </c>
      <c r="F75" s="5" t="s">
        <v>139</v>
      </c>
    </row>
    <row r="76" spans="1:6" ht="51.95">
      <c r="A76" s="5" t="s">
        <v>148</v>
      </c>
      <c r="B76" s="7" t="s">
        <v>137</v>
      </c>
      <c r="C76" s="7" t="s">
        <v>149</v>
      </c>
      <c r="D76" s="5" t="s">
        <v>8</v>
      </c>
      <c r="E76" s="6">
        <v>8846.2099999999991</v>
      </c>
      <c r="F76" s="5" t="s">
        <v>139</v>
      </c>
    </row>
    <row r="77" spans="1:6" ht="51.95">
      <c r="A77" s="5" t="s">
        <v>150</v>
      </c>
      <c r="B77" s="7" t="s">
        <v>137</v>
      </c>
      <c r="C77" s="7" t="s">
        <v>151</v>
      </c>
      <c r="D77" s="5" t="s">
        <v>8</v>
      </c>
      <c r="E77" s="6">
        <v>11640.14</v>
      </c>
      <c r="F77" s="5" t="s">
        <v>139</v>
      </c>
    </row>
    <row r="78" spans="1:6" ht="51.95">
      <c r="A78" s="5" t="s">
        <v>152</v>
      </c>
      <c r="B78" s="7" t="s">
        <v>137</v>
      </c>
      <c r="C78" s="7" t="s">
        <v>153</v>
      </c>
      <c r="D78" s="5" t="s">
        <v>8</v>
      </c>
      <c r="E78" s="6">
        <v>22027.67</v>
      </c>
      <c r="F78" s="5" t="s">
        <v>139</v>
      </c>
    </row>
    <row r="79" spans="1:6">
      <c r="A79" s="5" t="s">
        <v>154</v>
      </c>
      <c r="B79" s="7" t="s">
        <v>155</v>
      </c>
      <c r="C79" s="7" t="s">
        <v>156</v>
      </c>
      <c r="D79" s="5" t="s">
        <v>82</v>
      </c>
      <c r="E79" s="6">
        <v>0.18</v>
      </c>
      <c r="F79" s="5" t="s">
        <v>157</v>
      </c>
    </row>
    <row r="80" spans="1:6">
      <c r="A80" s="5" t="s">
        <v>158</v>
      </c>
      <c r="B80" s="7" t="s">
        <v>159</v>
      </c>
      <c r="C80" s="7" t="s">
        <v>160</v>
      </c>
      <c r="D80" s="5" t="s">
        <v>161</v>
      </c>
      <c r="E80" s="6">
        <f>38.79+1.05</f>
        <v>39.839999999999996</v>
      </c>
      <c r="F80" s="5" t="s">
        <v>157</v>
      </c>
    </row>
    <row r="81" spans="1:6">
      <c r="A81" s="5" t="s">
        <v>162</v>
      </c>
      <c r="B81" s="7" t="s">
        <v>159</v>
      </c>
      <c r="C81" s="7" t="s">
        <v>163</v>
      </c>
      <c r="D81" s="5" t="s">
        <v>161</v>
      </c>
      <c r="E81" s="6">
        <v>34.479999999999997</v>
      </c>
      <c r="F81" s="5" t="s">
        <v>157</v>
      </c>
    </row>
    <row r="82" spans="1:6">
      <c r="A82" s="5" t="s">
        <v>164</v>
      </c>
      <c r="B82" s="7" t="s">
        <v>165</v>
      </c>
      <c r="C82" s="7" t="s">
        <v>166</v>
      </c>
      <c r="D82" s="5" t="s">
        <v>167</v>
      </c>
      <c r="E82" s="6">
        <v>1.05</v>
      </c>
      <c r="F82" s="5" t="s">
        <v>157</v>
      </c>
    </row>
    <row r="83" spans="1:6">
      <c r="A83" s="5" t="s">
        <v>168</v>
      </c>
      <c r="B83" s="7" t="s">
        <v>169</v>
      </c>
      <c r="C83" s="7"/>
      <c r="D83" s="5" t="s">
        <v>82</v>
      </c>
      <c r="E83" s="6">
        <f>0.52/10</f>
        <v>5.2000000000000005E-2</v>
      </c>
      <c r="F83" s="5" t="s">
        <v>157</v>
      </c>
    </row>
    <row r="84" spans="1:6">
      <c r="A84" s="5" t="s">
        <v>170</v>
      </c>
      <c r="B84" s="7" t="s">
        <v>171</v>
      </c>
      <c r="C84" s="7" t="s">
        <v>172</v>
      </c>
      <c r="D84" s="5" t="s">
        <v>161</v>
      </c>
      <c r="E84" s="6">
        <f>25.63+1.05</f>
        <v>26.68</v>
      </c>
      <c r="F84" s="5" t="s">
        <v>157</v>
      </c>
    </row>
    <row r="85" spans="1:6">
      <c r="A85" s="5" t="s">
        <v>173</v>
      </c>
      <c r="B85" s="7" t="s">
        <v>171</v>
      </c>
      <c r="C85" s="7" t="s">
        <v>174</v>
      </c>
      <c r="D85" s="5" t="s">
        <v>82</v>
      </c>
      <c r="E85" s="6">
        <v>0.01</v>
      </c>
      <c r="F85" s="5" t="s">
        <v>157</v>
      </c>
    </row>
    <row r="86" spans="1:6">
      <c r="A86" s="5" t="s">
        <v>175</v>
      </c>
      <c r="B86" s="7" t="s">
        <v>176</v>
      </c>
      <c r="C86" s="7" t="s">
        <v>177</v>
      </c>
      <c r="D86" s="5" t="s">
        <v>161</v>
      </c>
      <c r="E86" s="6">
        <v>23.93</v>
      </c>
      <c r="F86" s="5" t="s">
        <v>157</v>
      </c>
    </row>
    <row r="87" spans="1:6">
      <c r="A87" s="5" t="s">
        <v>178</v>
      </c>
      <c r="B87" s="7" t="s">
        <v>176</v>
      </c>
      <c r="C87" s="7" t="s">
        <v>179</v>
      </c>
      <c r="D87" s="5" t="s">
        <v>82</v>
      </c>
      <c r="E87" s="6">
        <v>0.01</v>
      </c>
      <c r="F87" s="5" t="s">
        <v>157</v>
      </c>
    </row>
    <row r="88" spans="1:6">
      <c r="A88" s="5" t="s">
        <v>180</v>
      </c>
      <c r="B88" s="19" t="s">
        <v>181</v>
      </c>
      <c r="C88" s="19" t="s">
        <v>177</v>
      </c>
      <c r="D88" s="9" t="s">
        <v>161</v>
      </c>
      <c r="E88" s="10">
        <f>730*0.03</f>
        <v>21.9</v>
      </c>
      <c r="F88" s="5" t="s">
        <v>157</v>
      </c>
    </row>
    <row r="89" spans="1:6">
      <c r="A89" s="11" t="s">
        <v>182</v>
      </c>
      <c r="B89" s="20" t="s">
        <v>181</v>
      </c>
      <c r="C89" s="20" t="s">
        <v>179</v>
      </c>
      <c r="D89" s="12" t="s">
        <v>82</v>
      </c>
      <c r="E89" s="13">
        <f>0.008</f>
        <v>8.0000000000000002E-3</v>
      </c>
      <c r="F89" s="5" t="s">
        <v>157</v>
      </c>
    </row>
  </sheetData>
  <mergeCells count="1">
    <mergeCell ref="B1:C1"/>
  </mergeCells>
  <phoneticPr fontId="20" type="noConversion"/>
  <pageMargins left="0.511811024" right="0.511811024" top="0.78740157499999996" bottom="0.78740157499999996" header="0.31496062000000002" footer="0.31496062000000002"/>
  <pageSetup paperSize="9" orientation="landscape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8FBA54-54A9-4058-AD52-28340BE31A24}">
  <dimension ref="A1:F121"/>
  <sheetViews>
    <sheetView workbookViewId="0">
      <selection activeCell="C3" sqref="C3"/>
    </sheetView>
  </sheetViews>
  <sheetFormatPr defaultRowHeight="14.45"/>
  <cols>
    <col min="1" max="1" width="13.28515625" style="14" bestFit="1" customWidth="1"/>
    <col min="2" max="2" width="30.85546875" style="21" customWidth="1"/>
    <col min="3" max="3" width="40.140625" style="21" customWidth="1"/>
    <col min="4" max="4" width="24.85546875" style="21" customWidth="1"/>
    <col min="5" max="5" width="10.140625" style="15" bestFit="1" customWidth="1"/>
    <col min="6" max="6" width="18.85546875" style="14" bestFit="1" customWidth="1"/>
  </cols>
  <sheetData>
    <row r="1" spans="1:6" s="1" customFormat="1" ht="27" customHeight="1">
      <c r="A1" s="3" t="s">
        <v>0</v>
      </c>
      <c r="B1" s="23" t="s">
        <v>1</v>
      </c>
      <c r="C1" s="24"/>
      <c r="D1" s="22" t="s">
        <v>2</v>
      </c>
      <c r="E1" s="4" t="s">
        <v>3</v>
      </c>
      <c r="F1" s="3" t="s">
        <v>4</v>
      </c>
    </row>
    <row r="2" spans="1:6" s="2" customFormat="1" ht="12.75" customHeight="1">
      <c r="A2" s="5" t="s">
        <v>183</v>
      </c>
      <c r="B2" s="7" t="s">
        <v>184</v>
      </c>
      <c r="C2" s="7" t="s">
        <v>185</v>
      </c>
      <c r="D2" s="7" t="s">
        <v>186</v>
      </c>
      <c r="E2" s="6">
        <v>85.68</v>
      </c>
      <c r="F2" s="5" t="s">
        <v>187</v>
      </c>
    </row>
    <row r="3" spans="1:6" s="2" customFormat="1" ht="12.75" customHeight="1">
      <c r="A3" s="5" t="s">
        <v>188</v>
      </c>
      <c r="B3" s="7" t="s">
        <v>184</v>
      </c>
      <c r="C3" s="7" t="s">
        <v>189</v>
      </c>
      <c r="D3" s="7" t="s">
        <v>186</v>
      </c>
      <c r="E3" s="6">
        <v>221.04</v>
      </c>
      <c r="F3" s="5" t="s">
        <v>187</v>
      </c>
    </row>
    <row r="4" spans="1:6" s="2" customFormat="1" ht="12.75" customHeight="1">
      <c r="A4" s="5" t="s">
        <v>190</v>
      </c>
      <c r="B4" s="7" t="s">
        <v>184</v>
      </c>
      <c r="C4" s="7" t="s">
        <v>191</v>
      </c>
      <c r="D4" s="7" t="s">
        <v>186</v>
      </c>
      <c r="E4" s="6">
        <v>252</v>
      </c>
      <c r="F4" s="5" t="s">
        <v>187</v>
      </c>
    </row>
    <row r="5" spans="1:6" s="2" customFormat="1" ht="12.75" customHeight="1">
      <c r="A5" s="5" t="s">
        <v>192</v>
      </c>
      <c r="B5" s="7" t="s">
        <v>184</v>
      </c>
      <c r="C5" s="7" t="s">
        <v>193</v>
      </c>
      <c r="D5" s="7" t="s">
        <v>186</v>
      </c>
      <c r="E5" s="6">
        <v>392.4</v>
      </c>
      <c r="F5" s="5" t="s">
        <v>187</v>
      </c>
    </row>
    <row r="6" spans="1:6" s="2" customFormat="1" ht="12.75" customHeight="1">
      <c r="A6" s="5" t="s">
        <v>194</v>
      </c>
      <c r="B6" s="7" t="s">
        <v>184</v>
      </c>
      <c r="C6" s="7" t="s">
        <v>195</v>
      </c>
      <c r="D6" s="7" t="s">
        <v>186</v>
      </c>
      <c r="E6" s="6">
        <v>734.4</v>
      </c>
      <c r="F6" s="5" t="s">
        <v>187</v>
      </c>
    </row>
    <row r="7" spans="1:6" s="2" customFormat="1" ht="12.75" customHeight="1">
      <c r="A7" s="5" t="s">
        <v>196</v>
      </c>
      <c r="B7" s="7" t="s">
        <v>184</v>
      </c>
      <c r="C7" s="7" t="s">
        <v>197</v>
      </c>
      <c r="D7" s="7" t="s">
        <v>186</v>
      </c>
      <c r="E7" s="6">
        <v>1346.4</v>
      </c>
      <c r="F7" s="5" t="s">
        <v>187</v>
      </c>
    </row>
    <row r="8" spans="1:6" s="2" customFormat="1" ht="12.75" customHeight="1">
      <c r="A8" s="5" t="s">
        <v>198</v>
      </c>
      <c r="B8" s="7" t="s">
        <v>184</v>
      </c>
      <c r="C8" s="7" t="s">
        <v>199</v>
      </c>
      <c r="D8" s="7" t="s">
        <v>186</v>
      </c>
      <c r="E8" s="6">
        <v>2124</v>
      </c>
      <c r="F8" s="5" t="s">
        <v>187</v>
      </c>
    </row>
    <row r="9" spans="1:6" s="2" customFormat="1" ht="12.75" customHeight="1">
      <c r="A9" s="5" t="s">
        <v>200</v>
      </c>
      <c r="B9" s="7" t="s">
        <v>201</v>
      </c>
      <c r="C9" s="7" t="s">
        <v>202</v>
      </c>
      <c r="D9" s="7" t="s">
        <v>186</v>
      </c>
      <c r="E9" s="6">
        <f>0.32*720</f>
        <v>230.4</v>
      </c>
      <c r="F9" s="5" t="s">
        <v>187</v>
      </c>
    </row>
    <row r="10" spans="1:6" s="2" customFormat="1" ht="12.75" customHeight="1">
      <c r="A10" s="5" t="s">
        <v>203</v>
      </c>
      <c r="B10" s="7" t="s">
        <v>201</v>
      </c>
      <c r="C10" s="7" t="s">
        <v>204</v>
      </c>
      <c r="D10" s="7" t="s">
        <v>186</v>
      </c>
      <c r="E10" s="6">
        <f>0.39*720</f>
        <v>280.8</v>
      </c>
      <c r="F10" s="5" t="s">
        <v>187</v>
      </c>
    </row>
    <row r="11" spans="1:6" s="2" customFormat="1" ht="12.75" customHeight="1">
      <c r="A11" s="5" t="s">
        <v>205</v>
      </c>
      <c r="B11" s="7" t="s">
        <v>201</v>
      </c>
      <c r="C11" s="7" t="s">
        <v>206</v>
      </c>
      <c r="D11" s="7" t="s">
        <v>186</v>
      </c>
      <c r="E11" s="6">
        <f>0.49*720</f>
        <v>352.8</v>
      </c>
      <c r="F11" s="5" t="s">
        <v>187</v>
      </c>
    </row>
    <row r="12" spans="1:6" s="2" customFormat="1" ht="12.75" customHeight="1">
      <c r="A12" s="5" t="s">
        <v>207</v>
      </c>
      <c r="B12" s="7" t="s">
        <v>201</v>
      </c>
      <c r="C12" s="7" t="s">
        <v>208</v>
      </c>
      <c r="D12" s="7" t="s">
        <v>186</v>
      </c>
      <c r="E12" s="6">
        <f>0.56*720</f>
        <v>403.20000000000005</v>
      </c>
      <c r="F12" s="5" t="s">
        <v>187</v>
      </c>
    </row>
    <row r="13" spans="1:6" s="2" customFormat="1" ht="12.75" customHeight="1">
      <c r="A13" s="5" t="s">
        <v>209</v>
      </c>
      <c r="B13" s="7" t="s">
        <v>201</v>
      </c>
      <c r="C13" s="7" t="s">
        <v>210</v>
      </c>
      <c r="D13" s="7" t="s">
        <v>186</v>
      </c>
      <c r="E13" s="6">
        <f>0.69*720</f>
        <v>496.79999999999995</v>
      </c>
      <c r="F13" s="5" t="s">
        <v>187</v>
      </c>
    </row>
    <row r="14" spans="1:6" s="2" customFormat="1" ht="12.75" customHeight="1">
      <c r="A14" s="5" t="s">
        <v>211</v>
      </c>
      <c r="B14" s="7" t="s">
        <v>201</v>
      </c>
      <c r="C14" s="7" t="s">
        <v>212</v>
      </c>
      <c r="D14" s="7" t="s">
        <v>186</v>
      </c>
      <c r="E14" s="6">
        <f>0.96*720</f>
        <v>691.19999999999993</v>
      </c>
      <c r="F14" s="5" t="s">
        <v>187</v>
      </c>
    </row>
    <row r="15" spans="1:6" s="2" customFormat="1" ht="12.75" customHeight="1">
      <c r="A15" s="5" t="s">
        <v>213</v>
      </c>
      <c r="B15" s="7" t="s">
        <v>201</v>
      </c>
      <c r="C15" s="7" t="s">
        <v>214</v>
      </c>
      <c r="D15" s="7" t="s">
        <v>186</v>
      </c>
      <c r="E15" s="6">
        <f>1.09*720</f>
        <v>784.80000000000007</v>
      </c>
      <c r="F15" s="5" t="s">
        <v>187</v>
      </c>
    </row>
    <row r="16" spans="1:6" s="2" customFormat="1" ht="12.75" customHeight="1">
      <c r="A16" s="5" t="s">
        <v>215</v>
      </c>
      <c r="B16" s="7" t="s">
        <v>201</v>
      </c>
      <c r="C16" s="7" t="s">
        <v>216</v>
      </c>
      <c r="D16" s="7" t="s">
        <v>186</v>
      </c>
      <c r="E16" s="6">
        <f>1.35*720</f>
        <v>972.00000000000011</v>
      </c>
      <c r="F16" s="5" t="s">
        <v>187</v>
      </c>
    </row>
    <row r="17" spans="1:6" s="2" customFormat="1" ht="12.75" customHeight="1">
      <c r="A17" s="5" t="s">
        <v>217</v>
      </c>
      <c r="B17" s="7" t="s">
        <v>201</v>
      </c>
      <c r="C17" s="7" t="s">
        <v>218</v>
      </c>
      <c r="D17" s="7" t="s">
        <v>186</v>
      </c>
      <c r="E17" s="6">
        <f>1.96*720</f>
        <v>1411.2</v>
      </c>
      <c r="F17" s="5" t="s">
        <v>187</v>
      </c>
    </row>
    <row r="18" spans="1:6" s="2" customFormat="1" ht="12.75" customHeight="1">
      <c r="A18" s="5" t="s">
        <v>219</v>
      </c>
      <c r="B18" s="7" t="s">
        <v>201</v>
      </c>
      <c r="C18" s="7" t="s">
        <v>220</v>
      </c>
      <c r="D18" s="7" t="s">
        <v>186</v>
      </c>
      <c r="E18" s="6">
        <f>2.22*720</f>
        <v>1598.4</v>
      </c>
      <c r="F18" s="5" t="s">
        <v>187</v>
      </c>
    </row>
    <row r="19" spans="1:6" s="2" customFormat="1" ht="12.75" customHeight="1">
      <c r="A19" s="5" t="s">
        <v>221</v>
      </c>
      <c r="B19" s="7" t="s">
        <v>201</v>
      </c>
      <c r="C19" s="7" t="s">
        <v>222</v>
      </c>
      <c r="D19" s="7" t="s">
        <v>186</v>
      </c>
      <c r="E19" s="6">
        <f>2.74*720</f>
        <v>1972.8000000000002</v>
      </c>
      <c r="F19" s="5" t="s">
        <v>187</v>
      </c>
    </row>
    <row r="20" spans="1:6" s="2" customFormat="1" ht="12.75" customHeight="1">
      <c r="A20" s="5" t="s">
        <v>223</v>
      </c>
      <c r="B20" s="7" t="s">
        <v>201</v>
      </c>
      <c r="C20" s="7" t="s">
        <v>224</v>
      </c>
      <c r="D20" s="7" t="s">
        <v>186</v>
      </c>
      <c r="E20" s="6">
        <f>2.93*720</f>
        <v>2109.6</v>
      </c>
      <c r="F20" s="5" t="s">
        <v>187</v>
      </c>
    </row>
    <row r="21" spans="1:6" s="2" customFormat="1" ht="12.75" customHeight="1">
      <c r="A21" s="5" t="s">
        <v>225</v>
      </c>
      <c r="B21" s="7" t="s">
        <v>201</v>
      </c>
      <c r="C21" s="7" t="s">
        <v>226</v>
      </c>
      <c r="D21" s="7" t="s">
        <v>186</v>
      </c>
      <c r="E21" s="6">
        <f>3.32*720</f>
        <v>2390.4</v>
      </c>
      <c r="F21" s="5" t="s">
        <v>187</v>
      </c>
    </row>
    <row r="22" spans="1:6" s="2" customFormat="1" ht="12.75" customHeight="1">
      <c r="A22" s="5" t="s">
        <v>227</v>
      </c>
      <c r="B22" s="7" t="s">
        <v>201</v>
      </c>
      <c r="C22" s="7" t="s">
        <v>228</v>
      </c>
      <c r="D22" s="7" t="s">
        <v>186</v>
      </c>
      <c r="E22" s="6">
        <f>4.1*720</f>
        <v>2951.9999999999995</v>
      </c>
      <c r="F22" s="5" t="s">
        <v>187</v>
      </c>
    </row>
    <row r="23" spans="1:6" s="2" customFormat="1" ht="12.75" customHeight="1">
      <c r="A23" s="5" t="s">
        <v>229</v>
      </c>
      <c r="B23" s="7" t="s">
        <v>201</v>
      </c>
      <c r="C23" s="7" t="s">
        <v>230</v>
      </c>
      <c r="D23" s="7" t="s">
        <v>186</v>
      </c>
      <c r="E23" s="6">
        <f>5.46*720</f>
        <v>3931.2</v>
      </c>
      <c r="F23" s="5" t="s">
        <v>187</v>
      </c>
    </row>
    <row r="24" spans="1:6" s="2" customFormat="1" ht="12.75" customHeight="1">
      <c r="A24" s="5" t="s">
        <v>231</v>
      </c>
      <c r="B24" s="7" t="s">
        <v>201</v>
      </c>
      <c r="C24" s="7" t="s">
        <v>232</v>
      </c>
      <c r="D24" s="7" t="s">
        <v>186</v>
      </c>
      <c r="E24" s="6">
        <f>10.91*720</f>
        <v>7855.2</v>
      </c>
      <c r="F24" s="5" t="s">
        <v>187</v>
      </c>
    </row>
    <row r="25" spans="1:6" s="2" customFormat="1" ht="12.75" customHeight="1">
      <c r="A25" s="5" t="s">
        <v>233</v>
      </c>
      <c r="B25" s="7" t="s">
        <v>234</v>
      </c>
      <c r="C25" s="7" t="s">
        <v>235</v>
      </c>
      <c r="D25" s="7" t="s">
        <v>236</v>
      </c>
      <c r="E25" s="6">
        <v>0.08</v>
      </c>
      <c r="F25" s="5" t="s">
        <v>187</v>
      </c>
    </row>
    <row r="26" spans="1:6" s="2" customFormat="1" ht="12.75" customHeight="1">
      <c r="A26" s="5" t="s">
        <v>237</v>
      </c>
      <c r="B26" s="7" t="s">
        <v>234</v>
      </c>
      <c r="C26" s="7" t="s">
        <v>235</v>
      </c>
      <c r="D26" s="7" t="s">
        <v>238</v>
      </c>
      <c r="E26" s="6">
        <v>0.05</v>
      </c>
      <c r="F26" s="5" t="s">
        <v>187</v>
      </c>
    </row>
    <row r="27" spans="1:6" s="2" customFormat="1" ht="12.95">
      <c r="A27" s="5" t="s">
        <v>239</v>
      </c>
      <c r="B27" s="7" t="s">
        <v>240</v>
      </c>
      <c r="C27" s="7" t="s">
        <v>241</v>
      </c>
      <c r="D27" s="7" t="s">
        <v>242</v>
      </c>
      <c r="E27" s="6">
        <v>3.3330000000000001E-5</v>
      </c>
      <c r="F27" s="5" t="s">
        <v>243</v>
      </c>
    </row>
    <row r="28" spans="1:6" s="2" customFormat="1" ht="12.95">
      <c r="A28" s="5" t="s">
        <v>244</v>
      </c>
      <c r="B28" s="7" t="s">
        <v>240</v>
      </c>
      <c r="C28" s="7" t="s">
        <v>245</v>
      </c>
      <c r="D28" s="7" t="s">
        <v>246</v>
      </c>
      <c r="E28" s="6">
        <v>3.4400000000000001E-6</v>
      </c>
      <c r="F28" s="5" t="s">
        <v>243</v>
      </c>
    </row>
    <row r="29" spans="1:6" s="2" customFormat="1" ht="12.95">
      <c r="A29" s="5" t="s">
        <v>247</v>
      </c>
      <c r="B29" s="7" t="s">
        <v>240</v>
      </c>
      <c r="C29" s="7" t="s">
        <v>248</v>
      </c>
      <c r="D29" s="7" t="s">
        <v>249</v>
      </c>
      <c r="E29" s="6">
        <v>0.52200000000000002</v>
      </c>
      <c r="F29" s="5" t="s">
        <v>243</v>
      </c>
    </row>
    <row r="30" spans="1:6" s="2" customFormat="1" ht="12.95">
      <c r="A30" s="5" t="s">
        <v>250</v>
      </c>
      <c r="B30" s="7" t="s">
        <v>251</v>
      </c>
      <c r="C30" s="7" t="s">
        <v>252</v>
      </c>
      <c r="D30" s="7" t="s">
        <v>82</v>
      </c>
      <c r="E30" s="6">
        <v>1.5</v>
      </c>
      <c r="F30" s="5" t="s">
        <v>253</v>
      </c>
    </row>
    <row r="31" spans="1:6" s="2" customFormat="1" ht="12.95">
      <c r="A31" s="5" t="s">
        <v>254</v>
      </c>
      <c r="B31" s="7" t="s">
        <v>251</v>
      </c>
      <c r="C31" s="7" t="s">
        <v>255</v>
      </c>
      <c r="D31" s="7" t="s">
        <v>82</v>
      </c>
      <c r="E31" s="6">
        <v>2.09</v>
      </c>
      <c r="F31" s="5" t="s">
        <v>253</v>
      </c>
    </row>
    <row r="32" spans="1:6" s="2" customFormat="1" ht="12.95">
      <c r="A32" s="5" t="s">
        <v>256</v>
      </c>
      <c r="B32" s="7" t="s">
        <v>251</v>
      </c>
      <c r="C32" s="7" t="s">
        <v>257</v>
      </c>
      <c r="D32" s="7" t="s">
        <v>82</v>
      </c>
      <c r="E32" s="6">
        <v>3.1349999999999998</v>
      </c>
      <c r="F32" s="5" t="s">
        <v>253</v>
      </c>
    </row>
    <row r="33" spans="1:6" s="2" customFormat="1" ht="12.95">
      <c r="A33" s="5" t="s">
        <v>258</v>
      </c>
      <c r="B33" s="7" t="s">
        <v>259</v>
      </c>
      <c r="C33" s="7" t="s">
        <v>260</v>
      </c>
      <c r="D33" s="7" t="s">
        <v>82</v>
      </c>
      <c r="E33" s="6">
        <v>1.5674999999999999</v>
      </c>
      <c r="F33" s="5" t="s">
        <v>253</v>
      </c>
    </row>
    <row r="34" spans="1:6" s="2" customFormat="1" ht="12.95">
      <c r="A34" s="5" t="s">
        <v>261</v>
      </c>
      <c r="B34" s="7" t="s">
        <v>259</v>
      </c>
      <c r="C34" s="7" t="s">
        <v>262</v>
      </c>
      <c r="D34" s="7" t="s">
        <v>82</v>
      </c>
      <c r="E34" s="6">
        <v>2.09</v>
      </c>
      <c r="F34" s="5" t="s">
        <v>253</v>
      </c>
    </row>
    <row r="35" spans="1:6" s="2" customFormat="1" ht="12.95">
      <c r="A35" s="5" t="s">
        <v>263</v>
      </c>
      <c r="B35" s="7" t="s">
        <v>259</v>
      </c>
      <c r="C35" s="7" t="s">
        <v>264</v>
      </c>
      <c r="D35" s="7" t="s">
        <v>82</v>
      </c>
      <c r="E35" s="6">
        <v>3.1349999999999998</v>
      </c>
      <c r="F35" s="5" t="s">
        <v>253</v>
      </c>
    </row>
    <row r="36" spans="1:6" s="2" customFormat="1" ht="12.95">
      <c r="A36" s="5" t="s">
        <v>265</v>
      </c>
      <c r="B36" s="7" t="s">
        <v>266</v>
      </c>
      <c r="C36" s="7" t="s">
        <v>267</v>
      </c>
      <c r="D36" s="7" t="s">
        <v>268</v>
      </c>
      <c r="E36" s="6">
        <v>35</v>
      </c>
      <c r="F36" s="5" t="s">
        <v>253</v>
      </c>
    </row>
    <row r="37" spans="1:6" s="2" customFormat="1" ht="12.95">
      <c r="A37" s="5" t="s">
        <v>269</v>
      </c>
      <c r="B37" s="7" t="s">
        <v>266</v>
      </c>
      <c r="C37" s="7" t="s">
        <v>267</v>
      </c>
      <c r="D37" s="7" t="s">
        <v>270</v>
      </c>
      <c r="E37" s="6">
        <v>5.0160000000000003E-2</v>
      </c>
      <c r="F37" s="5" t="s">
        <v>253</v>
      </c>
    </row>
    <row r="38" spans="1:6" s="2" customFormat="1" ht="12.95">
      <c r="A38" s="5" t="s">
        <v>271</v>
      </c>
      <c r="B38" s="7" t="s">
        <v>266</v>
      </c>
      <c r="C38" s="7" t="s">
        <v>267</v>
      </c>
      <c r="D38" s="7" t="s">
        <v>272</v>
      </c>
      <c r="E38" s="6">
        <v>7.2599999999999997E-4</v>
      </c>
      <c r="F38" s="5" t="s">
        <v>253</v>
      </c>
    </row>
    <row r="39" spans="1:6" s="2" customFormat="1" ht="12.95">
      <c r="A39" s="5" t="s">
        <v>273</v>
      </c>
      <c r="B39" s="7" t="s">
        <v>266</v>
      </c>
      <c r="C39" s="7" t="s">
        <v>267</v>
      </c>
      <c r="D39" s="7" t="s">
        <v>274</v>
      </c>
      <c r="E39" s="6">
        <v>1.0000000000000001E-5</v>
      </c>
      <c r="F39" s="5" t="s">
        <v>253</v>
      </c>
    </row>
    <row r="40" spans="1:6" s="2" customFormat="1" ht="12.95">
      <c r="A40" s="5" t="s">
        <v>275</v>
      </c>
      <c r="B40" s="7" t="s">
        <v>276</v>
      </c>
      <c r="C40" s="7" t="s">
        <v>277</v>
      </c>
      <c r="D40" s="7" t="s">
        <v>278</v>
      </c>
      <c r="E40" s="6">
        <v>4.1799999999999997E-3</v>
      </c>
      <c r="F40" s="5" t="s">
        <v>279</v>
      </c>
    </row>
    <row r="41" spans="1:6" s="2" customFormat="1" ht="12.95">
      <c r="A41" s="5" t="s">
        <v>280</v>
      </c>
      <c r="B41" s="7" t="s">
        <v>276</v>
      </c>
      <c r="C41" s="7" t="s">
        <v>277</v>
      </c>
      <c r="D41" s="7" t="s">
        <v>281</v>
      </c>
      <c r="E41" s="6">
        <v>2.3E-3</v>
      </c>
      <c r="F41" s="5" t="s">
        <v>279</v>
      </c>
    </row>
    <row r="42" spans="1:6" s="2" customFormat="1" ht="12.95">
      <c r="A42" s="5" t="s">
        <v>282</v>
      </c>
      <c r="B42" s="7" t="s">
        <v>276</v>
      </c>
      <c r="C42" s="7" t="s">
        <v>283</v>
      </c>
      <c r="D42" s="7" t="s">
        <v>284</v>
      </c>
      <c r="E42" s="6">
        <v>2.0899999999999998E-2</v>
      </c>
      <c r="F42" s="5" t="s">
        <v>279</v>
      </c>
    </row>
    <row r="43" spans="1:6" s="2" customFormat="1" ht="26.1">
      <c r="A43" s="5" t="s">
        <v>285</v>
      </c>
      <c r="B43" s="7" t="s">
        <v>286</v>
      </c>
      <c r="C43" s="7" t="s">
        <v>287</v>
      </c>
      <c r="D43" s="7" t="s">
        <v>288</v>
      </c>
      <c r="E43" s="6">
        <v>6.55</v>
      </c>
      <c r="F43" s="5" t="s">
        <v>279</v>
      </c>
    </row>
    <row r="44" spans="1:6" s="2" customFormat="1" ht="26.1">
      <c r="A44" s="5" t="s">
        <v>289</v>
      </c>
      <c r="B44" s="7" t="s">
        <v>286</v>
      </c>
      <c r="C44" s="7" t="s">
        <v>290</v>
      </c>
      <c r="D44" s="7" t="s">
        <v>291</v>
      </c>
      <c r="E44" s="6">
        <v>2.13</v>
      </c>
      <c r="F44" s="5" t="s">
        <v>279</v>
      </c>
    </row>
    <row r="45" spans="1:6" s="2" customFormat="1" ht="12.95">
      <c r="A45" s="5" t="s">
        <v>292</v>
      </c>
      <c r="B45" s="7" t="s">
        <v>286</v>
      </c>
      <c r="C45" s="7" t="s">
        <v>293</v>
      </c>
      <c r="D45" s="7" t="s">
        <v>294</v>
      </c>
      <c r="E45" s="6">
        <v>225</v>
      </c>
      <c r="F45" s="5" t="s">
        <v>279</v>
      </c>
    </row>
    <row r="46" spans="1:6" s="2" customFormat="1" ht="26.1">
      <c r="A46" s="5" t="s">
        <v>295</v>
      </c>
      <c r="B46" s="7" t="s">
        <v>296</v>
      </c>
      <c r="C46" s="7" t="s">
        <v>297</v>
      </c>
      <c r="D46" s="7" t="s">
        <v>298</v>
      </c>
      <c r="E46" s="6">
        <v>1.0449999999999999</v>
      </c>
      <c r="F46" s="5" t="s">
        <v>279</v>
      </c>
    </row>
    <row r="47" spans="1:6" s="2" customFormat="1" ht="12.95">
      <c r="A47" s="5" t="s">
        <v>299</v>
      </c>
      <c r="B47" s="7" t="s">
        <v>300</v>
      </c>
      <c r="C47" s="7" t="s">
        <v>235</v>
      </c>
      <c r="D47" s="7" t="s">
        <v>8</v>
      </c>
      <c r="E47" s="6">
        <v>312</v>
      </c>
      <c r="F47" s="5" t="s">
        <v>279</v>
      </c>
    </row>
    <row r="48" spans="1:6" s="2" customFormat="1" ht="12.95">
      <c r="A48" s="5" t="s">
        <v>301</v>
      </c>
      <c r="B48" s="7" t="s">
        <v>300</v>
      </c>
      <c r="C48" s="7" t="s">
        <v>235</v>
      </c>
      <c r="D48" s="7" t="s">
        <v>302</v>
      </c>
      <c r="E48" s="6">
        <v>0.20899999999999999</v>
      </c>
      <c r="F48" s="5" t="s">
        <v>279</v>
      </c>
    </row>
    <row r="49" spans="1:6" s="2" customFormat="1" ht="12.95">
      <c r="A49" s="5" t="s">
        <v>303</v>
      </c>
      <c r="B49" s="7" t="s">
        <v>304</v>
      </c>
      <c r="C49" s="7" t="s">
        <v>305</v>
      </c>
      <c r="D49" s="7" t="s">
        <v>8</v>
      </c>
      <c r="E49" s="6">
        <v>1567.5</v>
      </c>
      <c r="F49" s="5" t="s">
        <v>279</v>
      </c>
    </row>
    <row r="50" spans="1:6" s="2" customFormat="1" ht="12.95">
      <c r="A50" s="5" t="s">
        <v>306</v>
      </c>
      <c r="B50" s="7" t="s">
        <v>307</v>
      </c>
      <c r="C50" s="7" t="s">
        <v>235</v>
      </c>
      <c r="D50" s="7" t="s">
        <v>308</v>
      </c>
      <c r="E50" s="6">
        <v>1.2999999999999999E-2</v>
      </c>
      <c r="F50" s="5" t="s">
        <v>279</v>
      </c>
    </row>
    <row r="51" spans="1:6" s="2" customFormat="1" ht="12.95">
      <c r="A51" s="5" t="s">
        <v>309</v>
      </c>
      <c r="B51" s="7" t="s">
        <v>310</v>
      </c>
      <c r="C51" s="7" t="s">
        <v>311</v>
      </c>
      <c r="D51" s="7" t="s">
        <v>312</v>
      </c>
      <c r="E51" s="6">
        <v>261</v>
      </c>
      <c r="F51" s="5" t="s">
        <v>313</v>
      </c>
    </row>
    <row r="52" spans="1:6" s="2" customFormat="1" ht="12.95">
      <c r="A52" s="5" t="s">
        <v>314</v>
      </c>
      <c r="B52" s="7" t="s">
        <v>310</v>
      </c>
      <c r="C52" s="7" t="s">
        <v>315</v>
      </c>
      <c r="D52" s="7" t="s">
        <v>316</v>
      </c>
      <c r="E52" s="6">
        <v>1.0449999999999999E-2</v>
      </c>
      <c r="F52" s="5" t="s">
        <v>313</v>
      </c>
    </row>
    <row r="53" spans="1:6" s="2" customFormat="1" ht="12.95">
      <c r="A53" s="5" t="s">
        <v>317</v>
      </c>
      <c r="B53" s="7" t="s">
        <v>310</v>
      </c>
      <c r="C53" s="7" t="s">
        <v>318</v>
      </c>
      <c r="D53" s="7" t="s">
        <v>319</v>
      </c>
      <c r="E53" s="6">
        <v>10.45</v>
      </c>
      <c r="F53" s="5" t="s">
        <v>313</v>
      </c>
    </row>
    <row r="54" spans="1:6" s="2" customFormat="1" ht="12.95">
      <c r="A54" s="5" t="s">
        <v>320</v>
      </c>
      <c r="B54" s="7" t="s">
        <v>321</v>
      </c>
      <c r="C54" s="7" t="s">
        <v>322</v>
      </c>
      <c r="D54" s="7" t="s">
        <v>281</v>
      </c>
      <c r="E54" s="6">
        <v>36.6</v>
      </c>
      <c r="F54" s="5" t="s">
        <v>313</v>
      </c>
    </row>
    <row r="55" spans="1:6" s="2" customFormat="1" ht="12.95">
      <c r="A55" s="5" t="s">
        <v>323</v>
      </c>
      <c r="B55" s="7" t="s">
        <v>324</v>
      </c>
      <c r="C55" s="7" t="s">
        <v>235</v>
      </c>
      <c r="D55" s="7" t="s">
        <v>325</v>
      </c>
      <c r="E55" s="6">
        <v>1.05</v>
      </c>
      <c r="F55" s="5" t="s">
        <v>313</v>
      </c>
    </row>
    <row r="56" spans="1:6" s="2" customFormat="1" ht="12.95">
      <c r="A56" s="5" t="s">
        <v>326</v>
      </c>
      <c r="B56" s="7" t="s">
        <v>324</v>
      </c>
      <c r="C56" s="7" t="s">
        <v>235</v>
      </c>
      <c r="D56" s="7" t="s">
        <v>327</v>
      </c>
      <c r="E56" s="6">
        <v>9.9999999999999995E-7</v>
      </c>
      <c r="F56" s="5" t="s">
        <v>313</v>
      </c>
    </row>
    <row r="57" spans="1:6" s="2" customFormat="1" ht="12.95">
      <c r="A57" s="5" t="s">
        <v>328</v>
      </c>
      <c r="B57" s="7" t="s">
        <v>324</v>
      </c>
      <c r="C57" s="7" t="s">
        <v>235</v>
      </c>
      <c r="D57" s="7" t="s">
        <v>329</v>
      </c>
      <c r="E57" s="6">
        <v>4.1999999999999998E-5</v>
      </c>
      <c r="F57" s="5" t="s">
        <v>313</v>
      </c>
    </row>
    <row r="58" spans="1:6" s="2" customFormat="1" ht="12.95">
      <c r="A58" s="5" t="s">
        <v>330</v>
      </c>
      <c r="B58" s="7" t="s">
        <v>324</v>
      </c>
      <c r="C58" s="7" t="s">
        <v>235</v>
      </c>
      <c r="D58" s="7" t="s">
        <v>331</v>
      </c>
      <c r="E58" s="6">
        <v>1.5699999999999999E-2</v>
      </c>
      <c r="F58" s="5" t="s">
        <v>313</v>
      </c>
    </row>
    <row r="59" spans="1:6" s="2" customFormat="1" ht="12.95">
      <c r="A59" s="5" t="s">
        <v>332</v>
      </c>
      <c r="B59" s="7" t="s">
        <v>324</v>
      </c>
      <c r="C59" s="7" t="s">
        <v>235</v>
      </c>
      <c r="D59" s="7" t="s">
        <v>333</v>
      </c>
      <c r="E59" s="6">
        <v>52.3</v>
      </c>
      <c r="F59" s="5" t="s">
        <v>313</v>
      </c>
    </row>
    <row r="60" spans="1:6" s="2" customFormat="1" ht="12.95">
      <c r="A60" s="5" t="s">
        <v>334</v>
      </c>
      <c r="B60" s="7" t="s">
        <v>324</v>
      </c>
      <c r="C60" s="7" t="s">
        <v>235</v>
      </c>
      <c r="D60" s="7" t="s">
        <v>335</v>
      </c>
      <c r="E60" s="6">
        <v>1.9999999999999999E-6</v>
      </c>
      <c r="F60" s="5" t="s">
        <v>313</v>
      </c>
    </row>
    <row r="61" spans="1:6" s="2" customFormat="1" ht="12.95">
      <c r="A61" s="5" t="s">
        <v>336</v>
      </c>
      <c r="B61" s="7" t="s">
        <v>324</v>
      </c>
      <c r="C61" s="7" t="s">
        <v>235</v>
      </c>
      <c r="D61" s="7" t="s">
        <v>337</v>
      </c>
      <c r="E61" s="6">
        <v>15.7</v>
      </c>
      <c r="F61" s="5" t="s">
        <v>313</v>
      </c>
    </row>
    <row r="62" spans="1:6" s="2" customFormat="1" ht="12.95">
      <c r="A62" s="5" t="s">
        <v>338</v>
      </c>
      <c r="B62" s="7" t="s">
        <v>339</v>
      </c>
      <c r="C62" s="7" t="s">
        <v>340</v>
      </c>
      <c r="D62" s="7" t="s">
        <v>341</v>
      </c>
      <c r="E62" s="6">
        <v>7.16</v>
      </c>
      <c r="F62" s="5" t="s">
        <v>313</v>
      </c>
    </row>
    <row r="63" spans="1:6" s="2" customFormat="1" ht="26.1">
      <c r="A63" s="5" t="s">
        <v>342</v>
      </c>
      <c r="B63" s="7" t="s">
        <v>339</v>
      </c>
      <c r="C63" s="7" t="s">
        <v>340</v>
      </c>
      <c r="D63" s="7" t="s">
        <v>343</v>
      </c>
      <c r="E63" s="6">
        <v>7.16</v>
      </c>
      <c r="F63" s="5" t="s">
        <v>313</v>
      </c>
    </row>
    <row r="64" spans="1:6" s="2" customFormat="1" ht="12.95">
      <c r="A64" s="5" t="s">
        <v>344</v>
      </c>
      <c r="B64" s="7" t="s">
        <v>339</v>
      </c>
      <c r="C64" s="7" t="s">
        <v>340</v>
      </c>
      <c r="D64" s="7" t="s">
        <v>345</v>
      </c>
      <c r="E64" s="6">
        <v>0.627</v>
      </c>
      <c r="F64" s="5" t="s">
        <v>313</v>
      </c>
    </row>
    <row r="65" spans="1:6" s="2" customFormat="1" ht="12.95">
      <c r="A65" s="5" t="s">
        <v>346</v>
      </c>
      <c r="B65" s="7" t="s">
        <v>339</v>
      </c>
      <c r="C65" s="7" t="s">
        <v>340</v>
      </c>
      <c r="D65" s="7" t="s">
        <v>347</v>
      </c>
      <c r="E65" s="6">
        <v>8.3599999999999994E-2</v>
      </c>
      <c r="F65" s="5" t="s">
        <v>313</v>
      </c>
    </row>
    <row r="66" spans="1:6" s="2" customFormat="1" ht="26.1">
      <c r="A66" s="5" t="s">
        <v>348</v>
      </c>
      <c r="B66" s="7" t="s">
        <v>339</v>
      </c>
      <c r="C66" s="7" t="s">
        <v>340</v>
      </c>
      <c r="D66" s="7" t="s">
        <v>349</v>
      </c>
      <c r="E66" s="6">
        <v>1.32</v>
      </c>
      <c r="F66" s="5" t="s">
        <v>313</v>
      </c>
    </row>
    <row r="67" spans="1:6" s="2" customFormat="1" ht="12.95">
      <c r="A67" s="5" t="s">
        <v>350</v>
      </c>
      <c r="B67" s="7" t="s">
        <v>351</v>
      </c>
      <c r="C67" s="7" t="s">
        <v>352</v>
      </c>
      <c r="D67" s="7" t="s">
        <v>353</v>
      </c>
      <c r="E67" s="6">
        <v>0.96</v>
      </c>
      <c r="F67" s="5" t="s">
        <v>313</v>
      </c>
    </row>
    <row r="68" spans="1:6" s="2" customFormat="1" ht="12.95">
      <c r="A68" s="5" t="s">
        <v>354</v>
      </c>
      <c r="B68" s="7" t="s">
        <v>321</v>
      </c>
      <c r="C68" s="7" t="s">
        <v>322</v>
      </c>
      <c r="D68" s="7" t="s">
        <v>281</v>
      </c>
      <c r="E68" s="6">
        <v>36.6</v>
      </c>
      <c r="F68" s="5" t="s">
        <v>313</v>
      </c>
    </row>
    <row r="69" spans="1:6" s="2" customFormat="1" ht="39">
      <c r="A69" s="5" t="s">
        <v>355</v>
      </c>
      <c r="B69" s="7" t="s">
        <v>356</v>
      </c>
      <c r="C69" s="7" t="s">
        <v>357</v>
      </c>
      <c r="D69" s="7" t="s">
        <v>8</v>
      </c>
      <c r="E69" s="6">
        <v>470</v>
      </c>
      <c r="F69" s="5" t="s">
        <v>358</v>
      </c>
    </row>
    <row r="70" spans="1:6" s="2" customFormat="1" ht="39">
      <c r="A70" s="5" t="s">
        <v>359</v>
      </c>
      <c r="B70" s="7" t="s">
        <v>360</v>
      </c>
      <c r="C70" s="7" t="s">
        <v>361</v>
      </c>
      <c r="D70" s="7" t="s">
        <v>8</v>
      </c>
      <c r="E70" s="6">
        <v>1708.56</v>
      </c>
      <c r="F70" s="5" t="s">
        <v>358</v>
      </c>
    </row>
    <row r="71" spans="1:6" s="2" customFormat="1" ht="39">
      <c r="A71" s="5" t="s">
        <v>362</v>
      </c>
      <c r="B71" s="7" t="s">
        <v>363</v>
      </c>
      <c r="C71" s="7" t="s">
        <v>364</v>
      </c>
      <c r="D71" s="7" t="s">
        <v>8</v>
      </c>
      <c r="E71" s="6">
        <v>3295.4</v>
      </c>
      <c r="F71" s="5" t="s">
        <v>358</v>
      </c>
    </row>
    <row r="72" spans="1:6" s="2" customFormat="1" ht="39">
      <c r="A72" s="5" t="s">
        <v>365</v>
      </c>
      <c r="B72" s="7" t="s">
        <v>366</v>
      </c>
      <c r="C72" s="7" t="s">
        <v>367</v>
      </c>
      <c r="D72" s="7" t="s">
        <v>8</v>
      </c>
      <c r="E72" s="6">
        <v>5428.48</v>
      </c>
      <c r="F72" s="5" t="s">
        <v>358</v>
      </c>
    </row>
    <row r="73" spans="1:6" s="2" customFormat="1" ht="39">
      <c r="A73" s="5" t="s">
        <v>368</v>
      </c>
      <c r="B73" s="7" t="s">
        <v>369</v>
      </c>
      <c r="C73" s="7" t="s">
        <v>370</v>
      </c>
      <c r="D73" s="7" t="s">
        <v>8</v>
      </c>
      <c r="E73" s="6">
        <v>878.04</v>
      </c>
      <c r="F73" s="5" t="s">
        <v>358</v>
      </c>
    </row>
    <row r="74" spans="1:6" s="2" customFormat="1" ht="39">
      <c r="A74" s="5" t="s">
        <v>371</v>
      </c>
      <c r="B74" s="7" t="s">
        <v>372</v>
      </c>
      <c r="C74" s="7" t="s">
        <v>373</v>
      </c>
      <c r="D74" s="7" t="s">
        <v>8</v>
      </c>
      <c r="E74" s="6">
        <v>3219.72</v>
      </c>
      <c r="F74" s="5" t="s">
        <v>358</v>
      </c>
    </row>
    <row r="75" spans="1:6" ht="39">
      <c r="A75" s="5" t="s">
        <v>374</v>
      </c>
      <c r="B75" s="7" t="s">
        <v>375</v>
      </c>
      <c r="C75" s="7" t="s">
        <v>376</v>
      </c>
      <c r="D75" s="7" t="s">
        <v>8</v>
      </c>
      <c r="E75" s="6">
        <v>6271.8</v>
      </c>
      <c r="F75" s="5" t="s">
        <v>358</v>
      </c>
    </row>
    <row r="76" spans="1:6" ht="39">
      <c r="A76" s="5" t="s">
        <v>377</v>
      </c>
      <c r="B76" s="7" t="s">
        <v>378</v>
      </c>
      <c r="C76" s="7" t="s">
        <v>379</v>
      </c>
      <c r="D76" s="7" t="s">
        <v>8</v>
      </c>
      <c r="E76" s="6">
        <v>8341.44</v>
      </c>
      <c r="F76" s="5" t="s">
        <v>358</v>
      </c>
    </row>
    <row r="77" spans="1:6" ht="39">
      <c r="A77" s="5" t="s">
        <v>380</v>
      </c>
      <c r="B77" s="7" t="s">
        <v>381</v>
      </c>
      <c r="C77" s="7" t="s">
        <v>382</v>
      </c>
      <c r="D77" s="7" t="s">
        <v>8</v>
      </c>
      <c r="E77" s="6">
        <v>6213.9</v>
      </c>
      <c r="F77" s="5" t="s">
        <v>358</v>
      </c>
    </row>
    <row r="78" spans="1:6" ht="39">
      <c r="A78" s="5" t="s">
        <v>383</v>
      </c>
      <c r="B78" s="7" t="s">
        <v>384</v>
      </c>
      <c r="C78" s="7" t="s">
        <v>385</v>
      </c>
      <c r="D78" s="7" t="s">
        <v>8</v>
      </c>
      <c r="E78" s="6">
        <v>7530.6</v>
      </c>
      <c r="F78" s="5" t="s">
        <v>358</v>
      </c>
    </row>
    <row r="79" spans="1:6" ht="39">
      <c r="A79" s="5" t="s">
        <v>386</v>
      </c>
      <c r="B79" s="7" t="s">
        <v>387</v>
      </c>
      <c r="C79" s="7" t="s">
        <v>388</v>
      </c>
      <c r="D79" s="7" t="s">
        <v>8</v>
      </c>
      <c r="E79" s="6">
        <v>11632.5</v>
      </c>
      <c r="F79" s="5" t="s">
        <v>358</v>
      </c>
    </row>
    <row r="80" spans="1:6" ht="39">
      <c r="A80" s="5" t="s">
        <v>389</v>
      </c>
      <c r="B80" s="7" t="s">
        <v>390</v>
      </c>
      <c r="C80" s="7" t="s">
        <v>391</v>
      </c>
      <c r="D80" s="7" t="s">
        <v>8</v>
      </c>
      <c r="E80" s="6">
        <v>15061.2</v>
      </c>
      <c r="F80" s="5" t="s">
        <v>358</v>
      </c>
    </row>
    <row r="81" spans="1:6" ht="39">
      <c r="A81" s="5" t="s">
        <v>392</v>
      </c>
      <c r="B81" s="7" t="s">
        <v>393</v>
      </c>
      <c r="C81" s="7" t="s">
        <v>394</v>
      </c>
      <c r="D81" s="7" t="s">
        <v>8</v>
      </c>
      <c r="E81" s="6">
        <v>1506.6</v>
      </c>
      <c r="F81" s="5" t="s">
        <v>358</v>
      </c>
    </row>
    <row r="82" spans="1:6" ht="39">
      <c r="A82" s="5" t="s">
        <v>395</v>
      </c>
      <c r="B82" s="7" t="s">
        <v>396</v>
      </c>
      <c r="C82" s="7" t="s">
        <v>397</v>
      </c>
      <c r="D82" s="7" t="s">
        <v>8</v>
      </c>
      <c r="E82" s="6">
        <v>6371.4</v>
      </c>
      <c r="F82" s="5" t="s">
        <v>358</v>
      </c>
    </row>
    <row r="83" spans="1:6" ht="39">
      <c r="A83" s="5" t="s">
        <v>398</v>
      </c>
      <c r="B83" s="7" t="s">
        <v>399</v>
      </c>
      <c r="C83" s="7" t="s">
        <v>400</v>
      </c>
      <c r="D83" s="7" t="s">
        <v>8</v>
      </c>
      <c r="E83" s="6">
        <v>11064</v>
      </c>
      <c r="F83" s="5" t="s">
        <v>358</v>
      </c>
    </row>
    <row r="84" spans="1:6" ht="39">
      <c r="A84" s="5" t="s">
        <v>401</v>
      </c>
      <c r="B84" s="7" t="s">
        <v>402</v>
      </c>
      <c r="C84" s="7" t="s">
        <v>403</v>
      </c>
      <c r="D84" s="7" t="s">
        <v>8</v>
      </c>
      <c r="E84" s="6">
        <v>14061.6</v>
      </c>
      <c r="F84" s="5" t="s">
        <v>358</v>
      </c>
    </row>
    <row r="85" spans="1:6" ht="39">
      <c r="A85" s="5" t="s">
        <v>404</v>
      </c>
      <c r="B85" s="7" t="s">
        <v>405</v>
      </c>
      <c r="C85" s="7" t="s">
        <v>406</v>
      </c>
      <c r="D85" s="7" t="s">
        <v>8</v>
      </c>
      <c r="E85" s="6">
        <v>76.7</v>
      </c>
      <c r="F85" s="5" t="s">
        <v>358</v>
      </c>
    </row>
    <row r="86" spans="1:6" ht="39">
      <c r="A86" s="5" t="s">
        <v>407</v>
      </c>
      <c r="B86" s="7" t="s">
        <v>408</v>
      </c>
      <c r="C86" s="7" t="s">
        <v>409</v>
      </c>
      <c r="D86" s="7" t="s">
        <v>8</v>
      </c>
      <c r="E86" s="6">
        <v>343.2</v>
      </c>
      <c r="F86" s="5" t="s">
        <v>358</v>
      </c>
    </row>
    <row r="87" spans="1:6" ht="39">
      <c r="A87" s="5" t="s">
        <v>410</v>
      </c>
      <c r="B87" s="7" t="s">
        <v>411</v>
      </c>
      <c r="C87" s="7" t="s">
        <v>412</v>
      </c>
      <c r="D87" s="7" t="s">
        <v>8</v>
      </c>
      <c r="E87" s="6">
        <v>1162</v>
      </c>
      <c r="F87" s="5" t="s">
        <v>358</v>
      </c>
    </row>
    <row r="88" spans="1:6" ht="39">
      <c r="A88" s="5" t="s">
        <v>413</v>
      </c>
      <c r="B88" s="7" t="s">
        <v>414</v>
      </c>
      <c r="C88" s="7" t="s">
        <v>415</v>
      </c>
      <c r="D88" s="7" t="s">
        <v>8</v>
      </c>
      <c r="E88" s="6">
        <v>3203.2</v>
      </c>
      <c r="F88" s="5" t="s">
        <v>358</v>
      </c>
    </row>
    <row r="89" spans="1:6" ht="39">
      <c r="A89" s="5" t="s">
        <v>416</v>
      </c>
      <c r="B89" s="7" t="s">
        <v>417</v>
      </c>
      <c r="C89" s="7" t="s">
        <v>418</v>
      </c>
      <c r="D89" s="7" t="s">
        <v>419</v>
      </c>
      <c r="E89" s="6">
        <v>1.36</v>
      </c>
      <c r="F89" s="5" t="s">
        <v>358</v>
      </c>
    </row>
    <row r="90" spans="1:6" ht="39">
      <c r="A90" s="5" t="s">
        <v>420</v>
      </c>
      <c r="B90" s="7" t="s">
        <v>417</v>
      </c>
      <c r="C90" s="7" t="s">
        <v>418</v>
      </c>
      <c r="D90" s="7" t="s">
        <v>421</v>
      </c>
      <c r="E90" s="6">
        <v>2.8200000000000002E-4</v>
      </c>
      <c r="F90" s="5" t="s">
        <v>358</v>
      </c>
    </row>
    <row r="91" spans="1:6" ht="39">
      <c r="A91" s="5" t="s">
        <v>422</v>
      </c>
      <c r="B91" s="7" t="s">
        <v>417</v>
      </c>
      <c r="C91" s="7" t="s">
        <v>418</v>
      </c>
      <c r="D91" s="7" t="s">
        <v>423</v>
      </c>
      <c r="E91" s="6">
        <v>0.314</v>
      </c>
      <c r="F91" s="5" t="s">
        <v>358</v>
      </c>
    </row>
    <row r="92" spans="1:6" ht="39">
      <c r="A92" s="5" t="s">
        <v>424</v>
      </c>
      <c r="B92" s="7" t="s">
        <v>417</v>
      </c>
      <c r="C92" s="7" t="s">
        <v>418</v>
      </c>
      <c r="D92" s="7" t="s">
        <v>425</v>
      </c>
      <c r="E92" s="6">
        <v>3.1000000000000001E-5</v>
      </c>
      <c r="F92" s="5" t="s">
        <v>358</v>
      </c>
    </row>
    <row r="93" spans="1:6" ht="39">
      <c r="A93" s="5" t="s">
        <v>426</v>
      </c>
      <c r="B93" s="7" t="s">
        <v>417</v>
      </c>
      <c r="C93" s="7" t="s">
        <v>418</v>
      </c>
      <c r="D93" s="7" t="s">
        <v>427</v>
      </c>
      <c r="E93" s="6">
        <v>0.1</v>
      </c>
      <c r="F93" s="5" t="s">
        <v>358</v>
      </c>
    </row>
    <row r="94" spans="1:6">
      <c r="A94" s="5" t="s">
        <v>428</v>
      </c>
      <c r="B94" s="7" t="s">
        <v>429</v>
      </c>
      <c r="C94" s="7" t="s">
        <v>430</v>
      </c>
      <c r="D94" s="7" t="s">
        <v>419</v>
      </c>
      <c r="E94" s="6">
        <v>1.23</v>
      </c>
      <c r="F94" s="5" t="s">
        <v>358</v>
      </c>
    </row>
    <row r="95" spans="1:6">
      <c r="A95" s="5" t="s">
        <v>431</v>
      </c>
      <c r="B95" s="7" t="s">
        <v>429</v>
      </c>
      <c r="C95" s="7" t="s">
        <v>430</v>
      </c>
      <c r="D95" s="7" t="s">
        <v>423</v>
      </c>
      <c r="E95" s="6">
        <v>0.09</v>
      </c>
      <c r="F95" s="5" t="s">
        <v>358</v>
      </c>
    </row>
    <row r="96" spans="1:6">
      <c r="A96" s="5" t="s">
        <v>432</v>
      </c>
      <c r="B96" s="7" t="s">
        <v>429</v>
      </c>
      <c r="C96" s="7" t="s">
        <v>430</v>
      </c>
      <c r="D96" s="7" t="s">
        <v>433</v>
      </c>
      <c r="E96" s="6">
        <v>8.9999999999999993E-3</v>
      </c>
      <c r="F96" s="5" t="s">
        <v>358</v>
      </c>
    </row>
    <row r="97" spans="1:6">
      <c r="A97" s="5" t="s">
        <v>434</v>
      </c>
      <c r="B97" s="7" t="s">
        <v>429</v>
      </c>
      <c r="C97" s="7" t="s">
        <v>430</v>
      </c>
      <c r="D97" s="7" t="s">
        <v>435</v>
      </c>
      <c r="E97" s="6">
        <v>0.6</v>
      </c>
      <c r="F97" s="5" t="s">
        <v>358</v>
      </c>
    </row>
    <row r="98" spans="1:6">
      <c r="A98" s="5" t="s">
        <v>436</v>
      </c>
      <c r="B98" s="7" t="s">
        <v>429</v>
      </c>
      <c r="C98" s="7" t="s">
        <v>430</v>
      </c>
      <c r="D98" s="7" t="s">
        <v>437</v>
      </c>
      <c r="E98" s="6">
        <v>75</v>
      </c>
      <c r="F98" s="5" t="s">
        <v>358</v>
      </c>
    </row>
    <row r="99" spans="1:6">
      <c r="A99" s="5" t="s">
        <v>438</v>
      </c>
      <c r="B99" s="7" t="s">
        <v>429</v>
      </c>
      <c r="C99" s="7" t="s">
        <v>430</v>
      </c>
      <c r="D99" s="7" t="s">
        <v>439</v>
      </c>
      <c r="E99" s="6">
        <v>850</v>
      </c>
      <c r="F99" s="5" t="s">
        <v>358</v>
      </c>
    </row>
    <row r="100" spans="1:6">
      <c r="A100" s="5" t="s">
        <v>440</v>
      </c>
      <c r="B100" s="7" t="s">
        <v>441</v>
      </c>
      <c r="C100" s="7" t="s">
        <v>235</v>
      </c>
      <c r="D100" s="7" t="s">
        <v>341</v>
      </c>
      <c r="E100" s="6">
        <v>1.8280000000000001</v>
      </c>
      <c r="F100" s="5" t="s">
        <v>358</v>
      </c>
    </row>
    <row r="101" spans="1:6">
      <c r="A101" s="5" t="s">
        <v>442</v>
      </c>
      <c r="B101" s="7" t="s">
        <v>443</v>
      </c>
      <c r="C101" s="7" t="s">
        <v>444</v>
      </c>
      <c r="D101" s="7" t="s">
        <v>312</v>
      </c>
      <c r="E101" s="6">
        <v>140</v>
      </c>
      <c r="F101" s="5" t="s">
        <v>445</v>
      </c>
    </row>
    <row r="102" spans="1:6">
      <c r="A102" s="5" t="s">
        <v>446</v>
      </c>
      <c r="B102" s="7" t="s">
        <v>443</v>
      </c>
      <c r="C102" s="7" t="s">
        <v>444</v>
      </c>
      <c r="D102" s="7" t="s">
        <v>447</v>
      </c>
      <c r="E102" s="6">
        <v>14</v>
      </c>
      <c r="F102" s="5" t="s">
        <v>445</v>
      </c>
    </row>
    <row r="103" spans="1:6">
      <c r="A103" s="5" t="s">
        <v>448</v>
      </c>
      <c r="B103" s="7" t="s">
        <v>443</v>
      </c>
      <c r="C103" s="7" t="s">
        <v>444</v>
      </c>
      <c r="D103" s="7" t="s">
        <v>449</v>
      </c>
      <c r="E103" s="6">
        <v>9</v>
      </c>
      <c r="F103" s="5" t="s">
        <v>445</v>
      </c>
    </row>
    <row r="104" spans="1:6">
      <c r="A104" s="5" t="s">
        <v>450</v>
      </c>
      <c r="B104" s="7" t="s">
        <v>451</v>
      </c>
      <c r="C104" s="7" t="s">
        <v>322</v>
      </c>
      <c r="D104" s="7" t="s">
        <v>341</v>
      </c>
      <c r="E104" s="6">
        <v>1.02</v>
      </c>
      <c r="F104" s="5" t="s">
        <v>445</v>
      </c>
    </row>
    <row r="105" spans="1:6">
      <c r="A105" s="5" t="s">
        <v>452</v>
      </c>
      <c r="B105" s="7" t="s">
        <v>453</v>
      </c>
      <c r="C105" s="7" t="s">
        <v>235</v>
      </c>
      <c r="D105" s="7" t="s">
        <v>454</v>
      </c>
      <c r="E105" s="6">
        <v>0.20899999999999999</v>
      </c>
      <c r="F105" s="5" t="s">
        <v>445</v>
      </c>
    </row>
    <row r="106" spans="1:6">
      <c r="A106" s="5" t="s">
        <v>455</v>
      </c>
      <c r="B106" s="7" t="s">
        <v>453</v>
      </c>
      <c r="C106" s="7" t="s">
        <v>235</v>
      </c>
      <c r="D106" s="7" t="s">
        <v>341</v>
      </c>
      <c r="E106" s="6">
        <v>1.25</v>
      </c>
      <c r="F106" s="5" t="s">
        <v>445</v>
      </c>
    </row>
    <row r="107" spans="1:6">
      <c r="A107" s="5" t="s">
        <v>456</v>
      </c>
      <c r="B107" s="7" t="s">
        <v>457</v>
      </c>
      <c r="C107" s="7" t="s">
        <v>444</v>
      </c>
      <c r="D107" s="7" t="s">
        <v>8</v>
      </c>
      <c r="E107" s="6">
        <v>500</v>
      </c>
      <c r="F107" s="5" t="s">
        <v>445</v>
      </c>
    </row>
    <row r="108" spans="1:6">
      <c r="A108" s="5" t="s">
        <v>458</v>
      </c>
      <c r="B108" s="7" t="s">
        <v>457</v>
      </c>
      <c r="C108" s="7" t="s">
        <v>444</v>
      </c>
      <c r="D108" s="7" t="s">
        <v>459</v>
      </c>
      <c r="E108" s="6">
        <v>0.05</v>
      </c>
      <c r="F108" s="5" t="s">
        <v>445</v>
      </c>
    </row>
    <row r="109" spans="1:6">
      <c r="A109" s="5" t="s">
        <v>460</v>
      </c>
      <c r="B109" s="7" t="s">
        <v>457</v>
      </c>
      <c r="C109" s="7" t="s">
        <v>444</v>
      </c>
      <c r="D109" s="7" t="s">
        <v>461</v>
      </c>
      <c r="E109" s="6">
        <v>0.02</v>
      </c>
      <c r="F109" s="5" t="s">
        <v>445</v>
      </c>
    </row>
    <row r="110" spans="1:6">
      <c r="A110" s="5" t="s">
        <v>462</v>
      </c>
      <c r="B110" s="7" t="s">
        <v>463</v>
      </c>
      <c r="C110" s="7" t="s">
        <v>235</v>
      </c>
      <c r="D110" s="7" t="s">
        <v>464</v>
      </c>
      <c r="E110" s="6">
        <v>105</v>
      </c>
      <c r="F110" s="5" t="s">
        <v>445</v>
      </c>
    </row>
    <row r="111" spans="1:6">
      <c r="A111" s="5" t="s">
        <v>465</v>
      </c>
      <c r="B111" s="7" t="s">
        <v>463</v>
      </c>
      <c r="C111" s="7" t="s">
        <v>235</v>
      </c>
      <c r="D111" s="7" t="s">
        <v>466</v>
      </c>
      <c r="E111" s="6">
        <v>52.3</v>
      </c>
      <c r="F111" s="5" t="s">
        <v>445</v>
      </c>
    </row>
    <row r="112" spans="1:6">
      <c r="A112" s="5" t="s">
        <v>467</v>
      </c>
      <c r="B112" s="7" t="s">
        <v>468</v>
      </c>
      <c r="C112" s="7" t="s">
        <v>469</v>
      </c>
      <c r="D112" s="7" t="s">
        <v>8</v>
      </c>
      <c r="E112" s="6">
        <v>15</v>
      </c>
      <c r="F112" s="5" t="s">
        <v>445</v>
      </c>
    </row>
    <row r="113" spans="1:6">
      <c r="A113" s="5" t="s">
        <v>470</v>
      </c>
      <c r="B113" s="7" t="s">
        <v>468</v>
      </c>
      <c r="C113" s="7" t="s">
        <v>469</v>
      </c>
      <c r="D113" s="7" t="s">
        <v>471</v>
      </c>
      <c r="E113" s="6">
        <v>0.02</v>
      </c>
      <c r="F113" s="5" t="s">
        <v>445</v>
      </c>
    </row>
    <row r="114" spans="1:6">
      <c r="A114" s="5" t="s">
        <v>472</v>
      </c>
      <c r="B114" s="7" t="s">
        <v>468</v>
      </c>
      <c r="C114" s="7" t="s">
        <v>469</v>
      </c>
      <c r="D114" s="7" t="s">
        <v>471</v>
      </c>
      <c r="E114" s="6">
        <v>0.08</v>
      </c>
      <c r="F114" s="5" t="s">
        <v>445</v>
      </c>
    </row>
    <row r="115" spans="1:6">
      <c r="A115" s="5" t="s">
        <v>473</v>
      </c>
      <c r="B115" s="7" t="s">
        <v>474</v>
      </c>
      <c r="C115" s="7" t="s">
        <v>235</v>
      </c>
      <c r="D115" s="7" t="s">
        <v>8</v>
      </c>
      <c r="E115" s="6">
        <v>800</v>
      </c>
      <c r="F115" s="5" t="s">
        <v>445</v>
      </c>
    </row>
    <row r="116" spans="1:6" ht="26.1">
      <c r="A116" s="5" t="s">
        <v>475</v>
      </c>
      <c r="B116" s="7" t="s">
        <v>474</v>
      </c>
      <c r="C116" s="7" t="s">
        <v>235</v>
      </c>
      <c r="D116" s="7" t="s">
        <v>476</v>
      </c>
      <c r="E116" s="6">
        <v>25</v>
      </c>
      <c r="F116" s="5" t="s">
        <v>445</v>
      </c>
    </row>
    <row r="117" spans="1:6">
      <c r="A117" s="5" t="s">
        <v>477</v>
      </c>
      <c r="B117" s="7" t="s">
        <v>474</v>
      </c>
      <c r="C117" s="7" t="s">
        <v>478</v>
      </c>
      <c r="D117" s="7" t="s">
        <v>479</v>
      </c>
      <c r="E117" s="6">
        <v>3.14E-3</v>
      </c>
      <c r="F117" s="5" t="s">
        <v>445</v>
      </c>
    </row>
    <row r="118" spans="1:6">
      <c r="A118" s="5" t="s">
        <v>480</v>
      </c>
      <c r="B118" s="7" t="s">
        <v>481</v>
      </c>
      <c r="C118" s="7" t="s">
        <v>482</v>
      </c>
      <c r="D118" s="7" t="s">
        <v>8</v>
      </c>
      <c r="E118" s="6">
        <v>1050</v>
      </c>
      <c r="F118" s="5" t="s">
        <v>445</v>
      </c>
    </row>
    <row r="119" spans="1:6">
      <c r="A119" s="5" t="s">
        <v>483</v>
      </c>
      <c r="B119" s="7" t="s">
        <v>481</v>
      </c>
      <c r="C119" s="7" t="s">
        <v>482</v>
      </c>
      <c r="D119" s="7" t="s">
        <v>341</v>
      </c>
      <c r="E119" s="6">
        <v>0.42</v>
      </c>
      <c r="F119" s="5" t="s">
        <v>445</v>
      </c>
    </row>
    <row r="120" spans="1:6">
      <c r="A120" s="5" t="s">
        <v>484</v>
      </c>
      <c r="B120" s="7" t="s">
        <v>485</v>
      </c>
      <c r="C120" s="7" t="s">
        <v>486</v>
      </c>
      <c r="D120" s="7" t="s">
        <v>487</v>
      </c>
      <c r="E120" s="6">
        <v>0.02</v>
      </c>
      <c r="F120" s="5" t="s">
        <v>445</v>
      </c>
    </row>
    <row r="121" spans="1:6">
      <c r="A121" s="5" t="s">
        <v>488</v>
      </c>
      <c r="B121" s="7" t="s">
        <v>489</v>
      </c>
      <c r="C121" s="7" t="s">
        <v>235</v>
      </c>
      <c r="D121" s="7" t="s">
        <v>471</v>
      </c>
      <c r="E121" s="6">
        <v>0.02</v>
      </c>
      <c r="F121" s="5" t="s">
        <v>445</v>
      </c>
    </row>
  </sheetData>
  <mergeCells count="1">
    <mergeCell ref="B1:C1"/>
  </mergeCells>
  <phoneticPr fontId="20" type="noConversion"/>
  <pageMargins left="0.511811024" right="0.511811024" top="0.78740157499999996" bottom="0.78740157499999996" header="0.31496062000000002" footer="0.31496062000000002"/>
  <pageSetup paperSize="9" orientation="landscape" horizontalDpi="360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23DCCF-43CE-4435-BAF2-804707979079}">
  <dimension ref="A1:F4"/>
  <sheetViews>
    <sheetView workbookViewId="0">
      <selection activeCell="E13" sqref="E13"/>
    </sheetView>
  </sheetViews>
  <sheetFormatPr defaultColWidth="19.85546875" defaultRowHeight="14.45"/>
  <cols>
    <col min="1" max="1" width="13" style="16" bestFit="1" customWidth="1"/>
    <col min="2" max="2" width="21" style="16" bestFit="1" customWidth="1"/>
    <col min="3" max="3" width="16.28515625" style="16" bestFit="1" customWidth="1"/>
    <col min="4" max="4" width="16.42578125" style="16" bestFit="1" customWidth="1"/>
    <col min="5" max="5" width="8.140625" style="17" bestFit="1" customWidth="1"/>
    <col min="6" max="6" width="11.140625" style="16" bestFit="1" customWidth="1"/>
  </cols>
  <sheetData>
    <row r="1" spans="1:6" s="1" customFormat="1" ht="27" customHeight="1">
      <c r="A1" s="3" t="s">
        <v>0</v>
      </c>
      <c r="B1" s="23" t="s">
        <v>1</v>
      </c>
      <c r="C1" s="24"/>
      <c r="D1" s="3" t="s">
        <v>2</v>
      </c>
      <c r="E1" s="4" t="s">
        <v>3</v>
      </c>
      <c r="F1" s="3" t="s">
        <v>490</v>
      </c>
    </row>
    <row r="2" spans="1:6">
      <c r="A2" s="5" t="s">
        <v>491</v>
      </c>
      <c r="B2" s="9" t="s">
        <v>492</v>
      </c>
      <c r="C2" s="5" t="s">
        <v>493</v>
      </c>
      <c r="D2" s="9" t="s">
        <v>82</v>
      </c>
      <c r="E2" s="6">
        <v>0.25</v>
      </c>
      <c r="F2" s="9" t="s">
        <v>494</v>
      </c>
    </row>
    <row r="3" spans="1:6">
      <c r="A3" s="5" t="s">
        <v>495</v>
      </c>
      <c r="B3" s="9" t="s">
        <v>492</v>
      </c>
      <c r="C3" s="5" t="s">
        <v>496</v>
      </c>
      <c r="D3" s="9" t="s">
        <v>82</v>
      </c>
      <c r="E3" s="6">
        <v>0.17699999999999999</v>
      </c>
      <c r="F3" s="5" t="s">
        <v>494</v>
      </c>
    </row>
    <row r="4" spans="1:6">
      <c r="A4" s="5" t="s">
        <v>497</v>
      </c>
      <c r="B4" s="5" t="s">
        <v>498</v>
      </c>
      <c r="C4" s="5" t="s">
        <v>499</v>
      </c>
      <c r="D4" s="5" t="s">
        <v>500</v>
      </c>
      <c r="E4" s="6">
        <v>287</v>
      </c>
      <c r="F4" s="5" t="s">
        <v>494</v>
      </c>
    </row>
  </sheetData>
  <mergeCells count="1">
    <mergeCell ref="B1:C1"/>
  </mergeCells>
  <phoneticPr fontId="20" type="noConversion"/>
  <pageMargins left="0.511811024" right="0.511811024" top="0.78740157499999996" bottom="0.78740157499999996" header="0.31496062000000002" footer="0.31496062000000002"/>
  <pageSetup paperSize="9" orientation="landscape" horizontalDpi="360" verticalDpi="36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538D4FF41D4004DB52874ED06DE3447" ma:contentTypeVersion="11" ma:contentTypeDescription="Crie um novo documento." ma:contentTypeScope="" ma:versionID="1fd7c5b87251912c175c8f60320f2a33">
  <xsd:schema xmlns:xsd="http://www.w3.org/2001/XMLSchema" xmlns:xs="http://www.w3.org/2001/XMLSchema" xmlns:p="http://schemas.microsoft.com/office/2006/metadata/properties" xmlns:ns2="17f9a101-d4df-4b56-8226-8e8558151171" xmlns:ns3="74b3dc38-6227-470b-8f15-4a005610f2c5" targetNamespace="http://schemas.microsoft.com/office/2006/metadata/properties" ma:root="true" ma:fieldsID="387346205bd43d20697476fc376f53c9" ns2:_="" ns3:_="">
    <xsd:import namespace="17f9a101-d4df-4b56-8226-8e8558151171"/>
    <xsd:import namespace="74b3dc38-6227-470b-8f15-4a005610f2c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f9a101-d4df-4b56-8226-8e855815117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bf897d17-34fd-4a01-8f80-908009a6c4a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b3dc38-6227-470b-8f15-4a005610f2c5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a4a677af-46a8-4f6d-a2d4-22cc34c5fdbf}" ma:internalName="TaxCatchAll" ma:showField="CatchAllData" ma:web="74b3dc38-6227-470b-8f15-4a005610f2c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4b3dc38-6227-470b-8f15-4a005610f2c5" xsi:nil="true"/>
    <lcf76f155ced4ddcb4097134ff3c332f xmlns="17f9a101-d4df-4b56-8226-8e8558151171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1EE76516-579E-4BB2-A9D0-B175AE732992}"/>
</file>

<file path=customXml/itemProps2.xml><?xml version="1.0" encoding="utf-8"?>
<ds:datastoreItem xmlns:ds="http://schemas.openxmlformats.org/officeDocument/2006/customXml" ds:itemID="{28DD0AA5-F27C-466E-A6EA-CE84836F5096}"/>
</file>

<file path=customXml/itemProps3.xml><?xml version="1.0" encoding="utf-8"?>
<ds:datastoreItem xmlns:ds="http://schemas.openxmlformats.org/officeDocument/2006/customXml" ds:itemID="{9D9583F1-4144-4FF6-8333-B4F1A3D4468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Leandro Pivetta Ferreira</dc:creator>
  <cp:keywords/>
  <dc:description/>
  <cp:lastModifiedBy>Thais Cabral de Mello</cp:lastModifiedBy>
  <cp:revision/>
  <dcterms:created xsi:type="dcterms:W3CDTF">2023-04-12T17:55:15Z</dcterms:created>
  <dcterms:modified xsi:type="dcterms:W3CDTF">2023-08-09T12:45:05Z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0x010100B538D4FF41D4004DB52874ED06DE3447</vt:lpwstr>
  </property>
  <property fmtid="{D5CDD505-2E9C-101B-9397-08002B2CF9AE}" pid="3" name="MediaServiceImageTags">
    <vt:lpwstr/>
  </property>
</Properties>
</file>