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f2bc56bf9b5b9a/95 Infra SA/Demanda/14 Acailandia Barcarena/Versão 2 - Orçamento/"/>
    </mc:Choice>
  </mc:AlternateContent>
  <xr:revisionPtr revIDLastSave="0" documentId="8_{E4C87542-5C60-4FF4-8ED1-B71B77757491}" xr6:coauthVersionLast="47" xr6:coauthVersionMax="47" xr10:uidLastSave="{00000000-0000-0000-0000-000000000000}"/>
  <bookViews>
    <workbookView xWindow="-120" yWindow="-120" windowWidth="29040" windowHeight="15840" xr2:uid="{18825566-F730-4BE6-A5E1-342DD43F861B}"/>
  </bookViews>
  <sheets>
    <sheet name="Cronograma F-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i">#REF!</definedName>
    <definedName name="_xlnm._FilterDatabase" localSheetId="0" hidden="1">'Cronograma F-F'!$B$5:$AS$40</definedName>
    <definedName name="_p0">#REF!</definedName>
    <definedName name="_p1">#REF!</definedName>
    <definedName name="_p2">#REF!</definedName>
    <definedName name="_p3">#REF!</definedName>
    <definedName name="_p4">#REF!</definedName>
    <definedName name="_t3">#REF!</definedName>
    <definedName name="_t4">#REF!</definedName>
    <definedName name="A">#REF!</definedName>
    <definedName name="AAAAAAATeste">#REF!</definedName>
    <definedName name="AlíquotaDeImposto">#REF!</definedName>
    <definedName name="_xlnm.Print_Area" localSheetId="0">'Cronograma F-F'!$B$2:$AQ$40</definedName>
    <definedName name="Área_impressão_IM">#N/A</definedName>
    <definedName name="Arial">#REF!</definedName>
    <definedName name="ArqFfbPln010CrtCnc">#REF!</definedName>
    <definedName name="ArqFfbPln012CitCnc">#REF!</definedName>
    <definedName name="ArqFfbPln015BdbCnc">#REF!</definedName>
    <definedName name="ArqFfbPln020CitCqeCnc">#REF!</definedName>
    <definedName name="auxiliar">#REF!</definedName>
    <definedName name="BalFeG">'[2]200'!$B$1:$B$4</definedName>
    <definedName name="BalFfb">'[3]120'!$B$1:$B$4</definedName>
    <definedName name="_xlnm.Database">#REF!</definedName>
    <definedName name="BdbCnc">'[3]015'!$B$2:$B$3</definedName>
    <definedName name="CCM">#REF!</definedName>
    <definedName name="chgg">#REF!</definedName>
    <definedName name="Chk">#REF!</definedName>
    <definedName name="CitCnc">'[3]012'!$B$1:$B$4</definedName>
    <definedName name="CitCqeCnc">'[3]020'!$B$1:$B$4</definedName>
    <definedName name="ClcCta">#REF!</definedName>
    <definedName name="cm">#REF!</definedName>
    <definedName name="COFINS">#REF!</definedName>
    <definedName name="cotacao">#REF!</definedName>
    <definedName name="CrtCnc">'[3]010'!$B$1:$B$3</definedName>
    <definedName name="ct">#REF!</definedName>
    <definedName name="cu">#REF!</definedName>
    <definedName name="Dados">#REF!</definedName>
    <definedName name="DDDDDDD">#REF!</definedName>
    <definedName name="Denominação">#REF!</definedName>
    <definedName name="des">#REF!</definedName>
    <definedName name="DESCRITIVO1">#REF!</definedName>
    <definedName name="Diversos">#REF!</definedName>
    <definedName name="FeGAno">#REF!</definedName>
    <definedName name="FfbClcCtaSnt">#REF!</definedName>
    <definedName name="FfbClcSntMes">#REF!</definedName>
    <definedName name="FfbRdtMes">#REF!</definedName>
    <definedName name="FOLHA1">#REF!</definedName>
    <definedName name="FOLHA2">#REF!</definedName>
    <definedName name="FOLHA3">#REF!</definedName>
    <definedName name="FOLHA4">#REF!</definedName>
    <definedName name="FOLHA5">#REF!</definedName>
    <definedName name="FOLHA6">#REF!</definedName>
    <definedName name="FOLHA7">#REF!</definedName>
    <definedName name="FOLHA8">#REF!</definedName>
    <definedName name="FOLHA9">#REF!</definedName>
    <definedName name="Idx">#REF!</definedName>
    <definedName name="Imóveis">#REF!</definedName>
    <definedName name="Imposto">#REF!</definedName>
    <definedName name="InfCta">#REF!</definedName>
    <definedName name="Instalações">#REF!</definedName>
    <definedName name="jhfushfu">#REF!</definedName>
    <definedName name="jih">#REF!</definedName>
    <definedName name="jniunbi">#REF!</definedName>
    <definedName name="jojo">#REF!</definedName>
    <definedName name="k">#REF!</definedName>
    <definedName name="KKKKK">#REF!</definedName>
    <definedName name="koko">#REF!</definedName>
    <definedName name="kt">#REF!</definedName>
    <definedName name="lll">#REF!</definedName>
    <definedName name="MEM">#REF!</definedName>
    <definedName name="Mobiliário">#REF!</definedName>
    <definedName name="MstTamCnc">'[3]30'!$B$1:$B$3</definedName>
    <definedName name="p">#REF!</definedName>
    <definedName name="P.Aparente">#REF!</definedName>
    <definedName name="P.Reatia">#REF!</definedName>
    <definedName name="pativar">#REF!</definedName>
    <definedName name="per">'[4]Qd.11-Orçamento'!#REF!</definedName>
    <definedName name="perp">#REF!</definedName>
    <definedName name="PIS">#REF!</definedName>
    <definedName name="Pln010DtaTdd010L21Cab">#REF!</definedName>
    <definedName name="Pln010DtaTdd010L30Caa">[5]Dta!$AA$20:$AJ$1000</definedName>
    <definedName name="Potencia">#REF!</definedName>
    <definedName name="PQ_EMPR">#REF!</definedName>
    <definedName name="Print_Area_MI">#REF!</definedName>
    <definedName name="QtdCatDnit">#REF!</definedName>
    <definedName name="ref">#REF!</definedName>
    <definedName name="Referencial">#REF!</definedName>
    <definedName name="Rendimento">#REF!</definedName>
    <definedName name="resultadorendimento">#REF!</definedName>
    <definedName name="REV.">#REF!</definedName>
    <definedName name="RzoAll">'[6]300'!$B$1:$B$4</definedName>
    <definedName name="SkpCnc">'[3]019'!$B$1:$B$3</definedName>
    <definedName name="Subestação">#REF!</definedName>
    <definedName name="t">#REF!</definedName>
    <definedName name="tabelaDenominação">#REF!</definedName>
    <definedName name="Tag_Carga">#REF!</definedName>
    <definedName name="Tag_CCM">#REF!</definedName>
    <definedName name="Tdf">#REF!</definedName>
    <definedName name="Teste">#REF!</definedName>
    <definedName name="Títulos_impressão_IM">#REF!</definedName>
    <definedName name="tt">#REF!</definedName>
    <definedName name="Veículos">#REF!</definedName>
    <definedName name="VnoCnc">'[3]018'!$B$1:$B$4</definedName>
    <definedName name="VsaCitCnc">'[3]040'!$B$1:$B$4</definedName>
    <definedName name="VsaPsgCnc">'[3]050'!$B$1:$B$4</definedName>
    <definedName name="x">#REF!</definedName>
    <definedName name="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6" i="1" l="1"/>
  <c r="AO36" i="1"/>
  <c r="AJ36" i="1"/>
  <c r="AH36" i="1"/>
  <c r="AG36" i="1"/>
  <c r="AC36" i="1"/>
  <c r="Z36" i="1"/>
  <c r="X36" i="1"/>
  <c r="U36" i="1"/>
  <c r="S36" i="1"/>
  <c r="P36" i="1"/>
  <c r="M36" i="1"/>
  <c r="AM36" i="1" s="1"/>
  <c r="AQ35" i="1"/>
  <c r="AG35" i="1"/>
  <c r="U35" i="1"/>
  <c r="M35" i="1"/>
  <c r="AM35" i="1" s="1"/>
  <c r="AQ34" i="1"/>
  <c r="AP34" i="1"/>
  <c r="AO34" i="1"/>
  <c r="AK34" i="1"/>
  <c r="AH34" i="1"/>
  <c r="AG34" i="1"/>
  <c r="AF34" i="1"/>
  <c r="AC34" i="1"/>
  <c r="AA34" i="1"/>
  <c r="X34" i="1"/>
  <c r="U34" i="1"/>
  <c r="T34" i="1"/>
  <c r="S34" i="1"/>
  <c r="Q34" i="1"/>
  <c r="M34" i="1"/>
  <c r="AM34" i="1" s="1"/>
  <c r="M32" i="1"/>
  <c r="AO30" i="1"/>
  <c r="Y30" i="1"/>
  <c r="T30" i="1"/>
  <c r="M30" i="1"/>
  <c r="AN30" i="1" s="1"/>
  <c r="J30" i="1"/>
  <c r="AK29" i="1"/>
  <c r="AH29" i="1"/>
  <c r="AC29" i="1"/>
  <c r="Z29" i="1"/>
  <c r="R29" i="1"/>
  <c r="M29" i="1"/>
  <c r="AO29" i="1" s="1"/>
  <c r="M27" i="1"/>
  <c r="AM27" i="1" s="1"/>
  <c r="J27" i="1"/>
  <c r="M26" i="1"/>
  <c r="AN26" i="1" s="1"/>
  <c r="AQ24" i="1"/>
  <c r="AO24" i="1"/>
  <c r="AJ24" i="1"/>
  <c r="AH24" i="1"/>
  <c r="AG24" i="1"/>
  <c r="AC24" i="1"/>
  <c r="Z24" i="1"/>
  <c r="W24" i="1"/>
  <c r="U24" i="1"/>
  <c r="S24" i="1"/>
  <c r="O24" i="1"/>
  <c r="M24" i="1"/>
  <c r="AL24" i="1" s="1"/>
  <c r="AQ23" i="1"/>
  <c r="AG23" i="1"/>
  <c r="U23" i="1"/>
  <c r="M23" i="1"/>
  <c r="AL23" i="1" s="1"/>
  <c r="AP21" i="1"/>
  <c r="AI21" i="1"/>
  <c r="AG21" i="1"/>
  <c r="Z21" i="1"/>
  <c r="X21" i="1"/>
  <c r="Q21" i="1"/>
  <c r="O21" i="1"/>
  <c r="M21" i="1"/>
  <c r="AL21" i="1" s="1"/>
  <c r="M20" i="1"/>
  <c r="AG20" i="1" s="1"/>
  <c r="AQ19" i="1"/>
  <c r="AM19" i="1"/>
  <c r="AJ19" i="1"/>
  <c r="AH19" i="1"/>
  <c r="AE19" i="1"/>
  <c r="AC19" i="1"/>
  <c r="Z19" i="1"/>
  <c r="V19" i="1"/>
  <c r="U19" i="1"/>
  <c r="S19" i="1"/>
  <c r="O19" i="1"/>
  <c r="M19" i="1"/>
  <c r="AO19" i="1" s="1"/>
  <c r="AQ18" i="1"/>
  <c r="AN18" i="1"/>
  <c r="AH18" i="1"/>
  <c r="AD18" i="1"/>
  <c r="AB18" i="1"/>
  <c r="T18" i="1"/>
  <c r="R18" i="1"/>
  <c r="Q18" i="1"/>
  <c r="M18" i="1"/>
  <c r="AM18" i="1" s="1"/>
  <c r="AM17" i="1"/>
  <c r="AL17" i="1"/>
  <c r="AK17" i="1"/>
  <c r="AJ17" i="1"/>
  <c r="AH17" i="1"/>
  <c r="AC17" i="1"/>
  <c r="AB17" i="1"/>
  <c r="AA17" i="1"/>
  <c r="Z17" i="1"/>
  <c r="V17" i="1"/>
  <c r="T17" i="1"/>
  <c r="S17" i="1"/>
  <c r="R17" i="1"/>
  <c r="P17" i="1"/>
  <c r="O17" i="1"/>
  <c r="M17" i="1"/>
  <c r="AI17" i="1" s="1"/>
  <c r="AO16" i="1"/>
  <c r="AJ16" i="1"/>
  <c r="AF16" i="1"/>
  <c r="AD16" i="1"/>
  <c r="AA16" i="1"/>
  <c r="V16" i="1"/>
  <c r="U16" i="1"/>
  <c r="R16" i="1"/>
  <c r="M16" i="1"/>
  <c r="AL16" i="1" s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AK13" i="1"/>
  <c r="AJ13" i="1"/>
  <c r="Z13" i="1"/>
  <c r="S13" i="1"/>
  <c r="R13" i="1"/>
  <c r="M13" i="1"/>
  <c r="AI13" i="1" s="1"/>
  <c r="M12" i="1"/>
  <c r="AO12" i="1" s="1"/>
  <c r="AO10" i="1"/>
  <c r="AN10" i="1"/>
  <c r="AK10" i="1"/>
  <c r="AH10" i="1"/>
  <c r="AF10" i="1"/>
  <c r="Y10" i="1"/>
  <c r="X10" i="1"/>
  <c r="U10" i="1"/>
  <c r="R10" i="1"/>
  <c r="P10" i="1"/>
  <c r="M10" i="1"/>
  <c r="AJ10" i="1" s="1"/>
  <c r="AK8" i="1"/>
  <c r="AH8" i="1"/>
  <c r="AC8" i="1"/>
  <c r="Z8" i="1"/>
  <c r="R8" i="1"/>
  <c r="M8" i="1"/>
  <c r="AO8" i="1" s="1"/>
  <c r="AN7" i="1"/>
  <c r="AK7" i="1"/>
  <c r="AJ7" i="1"/>
  <c r="AF7" i="1"/>
  <c r="AB7" i="1"/>
  <c r="X7" i="1"/>
  <c r="W7" i="1"/>
  <c r="T7" i="1"/>
  <c r="O7" i="1"/>
  <c r="M7" i="1"/>
  <c r="AQ7" i="1" s="1"/>
  <c r="X20" i="1" l="1"/>
  <c r="AH20" i="1"/>
  <c r="AC26" i="1"/>
  <c r="AA27" i="1"/>
  <c r="AQ27" i="1"/>
  <c r="Y7" i="1"/>
  <c r="AM7" i="1"/>
  <c r="V13" i="1"/>
  <c r="AO13" i="1"/>
  <c r="S18" i="1"/>
  <c r="AE18" i="1"/>
  <c r="Y19" i="1"/>
  <c r="AI19" i="1"/>
  <c r="O20" i="1"/>
  <c r="Y20" i="1"/>
  <c r="AJ20" i="1"/>
  <c r="P21" i="1"/>
  <c r="Y21" i="1"/>
  <c r="AH21" i="1"/>
  <c r="AQ21" i="1"/>
  <c r="W23" i="1"/>
  <c r="AH23" i="1"/>
  <c r="Y24" i="1"/>
  <c r="AI24" i="1"/>
  <c r="Q26" i="1"/>
  <c r="AG26" i="1"/>
  <c r="P27" i="1"/>
  <c r="AB27" i="1"/>
  <c r="AJ29" i="1"/>
  <c r="U30" i="1"/>
  <c r="AQ30" i="1"/>
  <c r="X35" i="1"/>
  <c r="AH35" i="1"/>
  <c r="Y36" i="1"/>
  <c r="AI36" i="1"/>
  <c r="AK20" i="1"/>
  <c r="Y23" i="1"/>
  <c r="AI26" i="1"/>
  <c r="R27" i="1"/>
  <c r="AF27" i="1"/>
  <c r="Y35" i="1"/>
  <c r="P7" i="1"/>
  <c r="AC7" i="1"/>
  <c r="AO7" i="1"/>
  <c r="AP8" i="1"/>
  <c r="Z10" i="1"/>
  <c r="AP10" i="1"/>
  <c r="AA13" i="1"/>
  <c r="AD17" i="1"/>
  <c r="AN17" i="1"/>
  <c r="V18" i="1"/>
  <c r="AI18" i="1"/>
  <c r="Q19" i="1"/>
  <c r="AA19" i="1"/>
  <c r="AK19" i="1"/>
  <c r="Q20" i="1"/>
  <c r="AB20" i="1"/>
  <c r="AL20" i="1"/>
  <c r="R21" i="1"/>
  <c r="AA21" i="1"/>
  <c r="AJ21" i="1"/>
  <c r="O23" i="1"/>
  <c r="Z23" i="1"/>
  <c r="AJ23" i="1"/>
  <c r="Q24" i="1"/>
  <c r="AA24" i="1"/>
  <c r="AK24" i="1"/>
  <c r="T26" i="1"/>
  <c r="AJ26" i="1"/>
  <c r="S27" i="1"/>
  <c r="AH27" i="1"/>
  <c r="T29" i="1"/>
  <c r="AP29" i="1"/>
  <c r="AA30" i="1"/>
  <c r="Y34" i="1"/>
  <c r="AI34" i="1"/>
  <c r="P35" i="1"/>
  <c r="Z35" i="1"/>
  <c r="AJ35" i="1"/>
  <c r="Q36" i="1"/>
  <c r="AA36" i="1"/>
  <c r="AK36" i="1"/>
  <c r="AI23" i="1"/>
  <c r="S26" i="1"/>
  <c r="AI35" i="1"/>
  <c r="Q7" i="1"/>
  <c r="AE7" i="1"/>
  <c r="AC10" i="1"/>
  <c r="AB13" i="1"/>
  <c r="AN16" i="1"/>
  <c r="U17" i="1"/>
  <c r="AE17" i="1"/>
  <c r="AQ17" i="1"/>
  <c r="Y18" i="1"/>
  <c r="AJ18" i="1"/>
  <c r="R19" i="1"/>
  <c r="AB19" i="1"/>
  <c r="AL19" i="1"/>
  <c r="R20" i="1"/>
  <c r="AC20" i="1"/>
  <c r="AM20" i="1"/>
  <c r="S21" i="1"/>
  <c r="AB21" i="1"/>
  <c r="AK21" i="1"/>
  <c r="Q23" i="1"/>
  <c r="AA23" i="1"/>
  <c r="AK23" i="1"/>
  <c r="R24" i="1"/>
  <c r="AB24" i="1"/>
  <c r="AM24" i="1"/>
  <c r="U26" i="1"/>
  <c r="AK26" i="1"/>
  <c r="T27" i="1"/>
  <c r="AI27" i="1"/>
  <c r="U29" i="1"/>
  <c r="AB30" i="1"/>
  <c r="P34" i="1"/>
  <c r="Z34" i="1"/>
  <c r="AJ34" i="1"/>
  <c r="Q35" i="1"/>
  <c r="AA35" i="1"/>
  <c r="AK35" i="1"/>
  <c r="R36" i="1"/>
  <c r="AB36" i="1"/>
  <c r="AN36" i="1"/>
  <c r="P20" i="1"/>
  <c r="T20" i="1"/>
  <c r="AD20" i="1"/>
  <c r="AN20" i="1"/>
  <c r="T21" i="1"/>
  <c r="AC21" i="1"/>
  <c r="AM21" i="1"/>
  <c r="R23" i="1"/>
  <c r="AM23" i="1"/>
  <c r="Y26" i="1"/>
  <c r="AO26" i="1"/>
  <c r="U27" i="1"/>
  <c r="AJ27" i="1"/>
  <c r="AG30" i="1"/>
  <c r="R35" i="1"/>
  <c r="AB35" i="1"/>
  <c r="AN35" i="1"/>
  <c r="Z20" i="1"/>
  <c r="AF13" i="1"/>
  <c r="Z18" i="1"/>
  <c r="AL18" i="1"/>
  <c r="AB23" i="1"/>
  <c r="U7" i="1"/>
  <c r="AG7" i="1"/>
  <c r="U8" i="1"/>
  <c r="Q10" i="1"/>
  <c r="AG10" i="1"/>
  <c r="Q13" i="1"/>
  <c r="X17" i="1"/>
  <c r="P18" i="1"/>
  <c r="AA18" i="1"/>
  <c r="T19" i="1"/>
  <c r="AD19" i="1"/>
  <c r="U20" i="1"/>
  <c r="AE20" i="1"/>
  <c r="AP20" i="1"/>
  <c r="U21" i="1"/>
  <c r="AE21" i="1"/>
  <c r="AN21" i="1"/>
  <c r="S23" i="1"/>
  <c r="AC23" i="1"/>
  <c r="AO23" i="1"/>
  <c r="T24" i="1"/>
  <c r="AE24" i="1"/>
  <c r="AP24" i="1"/>
  <c r="AA26" i="1"/>
  <c r="AQ26" i="1"/>
  <c r="X27" i="1"/>
  <c r="AN27" i="1"/>
  <c r="AB29" i="1"/>
  <c r="Q30" i="1"/>
  <c r="AI30" i="1"/>
  <c r="R34" i="1"/>
  <c r="AB34" i="1"/>
  <c r="AN34" i="1"/>
  <c r="S35" i="1"/>
  <c r="AC35" i="1"/>
  <c r="AO35" i="1"/>
  <c r="T36" i="1"/>
  <c r="AF36" i="1"/>
  <c r="AP36" i="1"/>
  <c r="V20" i="1"/>
  <c r="W21" i="1"/>
  <c r="AF21" i="1"/>
  <c r="AO21" i="1"/>
  <c r="T23" i="1"/>
  <c r="AE23" i="1"/>
  <c r="AP23" i="1"/>
  <c r="AB26" i="1"/>
  <c r="Z27" i="1"/>
  <c r="AP27" i="1"/>
  <c r="S30" i="1"/>
  <c r="AJ30" i="1"/>
  <c r="T35" i="1"/>
  <c r="AF35" i="1"/>
  <c r="AP35" i="1"/>
  <c r="AA8" i="1"/>
  <c r="AD10" i="1"/>
  <c r="O12" i="1"/>
  <c r="W12" i="1"/>
  <c r="AE12" i="1"/>
  <c r="AM12" i="1"/>
  <c r="AM13" i="1"/>
  <c r="AE13" i="1"/>
  <c r="W13" i="1"/>
  <c r="O13" i="1"/>
  <c r="X13" i="1"/>
  <c r="AG13" i="1"/>
  <c r="AP13" i="1"/>
  <c r="S16" i="1"/>
  <c r="AB16" i="1"/>
  <c r="AK16" i="1"/>
  <c r="V12" i="1"/>
  <c r="AD12" i="1"/>
  <c r="AL12" i="1"/>
  <c r="S8" i="1"/>
  <c r="AI8" i="1"/>
  <c r="AQ8" i="1"/>
  <c r="V10" i="1"/>
  <c r="AL10" i="1"/>
  <c r="V7" i="1"/>
  <c r="AD7" i="1"/>
  <c r="AL7" i="1"/>
  <c r="T8" i="1"/>
  <c r="AB8" i="1"/>
  <c r="AJ8" i="1"/>
  <c r="O10" i="1"/>
  <c r="W10" i="1"/>
  <c r="AE10" i="1"/>
  <c r="AM10" i="1"/>
  <c r="P12" i="1"/>
  <c r="X12" i="1"/>
  <c r="AF12" i="1"/>
  <c r="AN12" i="1"/>
  <c r="P13" i="1"/>
  <c r="Y13" i="1"/>
  <c r="AH13" i="1"/>
  <c r="AQ13" i="1"/>
  <c r="T16" i="1"/>
  <c r="AC16" i="1"/>
  <c r="AP32" i="1"/>
  <c r="AH32" i="1"/>
  <c r="Z32" i="1"/>
  <c r="R32" i="1"/>
  <c r="AO32" i="1"/>
  <c r="AG32" i="1"/>
  <c r="Y32" i="1"/>
  <c r="Q32" i="1"/>
  <c r="AN32" i="1"/>
  <c r="AF32" i="1"/>
  <c r="X32" i="1"/>
  <c r="P32" i="1"/>
  <c r="AM32" i="1"/>
  <c r="AE32" i="1"/>
  <c r="W32" i="1"/>
  <c r="O32" i="1"/>
  <c r="AL32" i="1"/>
  <c r="AD32" i="1"/>
  <c r="AK32" i="1"/>
  <c r="AC32" i="1"/>
  <c r="U32" i="1"/>
  <c r="AJ32" i="1"/>
  <c r="AB32" i="1"/>
  <c r="T32" i="1"/>
  <c r="Q12" i="1"/>
  <c r="Y12" i="1"/>
  <c r="AG12" i="1"/>
  <c r="AP12" i="1"/>
  <c r="S32" i="1"/>
  <c r="V8" i="1"/>
  <c r="R12" i="1"/>
  <c r="V32" i="1"/>
  <c r="AD8" i="1"/>
  <c r="W8" i="1"/>
  <c r="AM8" i="1"/>
  <c r="AA32" i="1"/>
  <c r="AL8" i="1"/>
  <c r="AM16" i="1"/>
  <c r="AE16" i="1"/>
  <c r="W16" i="1"/>
  <c r="O16" i="1"/>
  <c r="R7" i="1"/>
  <c r="Z7" i="1"/>
  <c r="AH7" i="1"/>
  <c r="AP7" i="1"/>
  <c r="P8" i="1"/>
  <c r="X8" i="1"/>
  <c r="AF8" i="1"/>
  <c r="AN8" i="1"/>
  <c r="S10" i="1"/>
  <c r="AA10" i="1"/>
  <c r="AI10" i="1"/>
  <c r="AQ10" i="1"/>
  <c r="T12" i="1"/>
  <c r="AB12" i="1"/>
  <c r="AJ12" i="1"/>
  <c r="T13" i="1"/>
  <c r="AC13" i="1"/>
  <c r="AL13" i="1"/>
  <c r="P16" i="1"/>
  <c r="Y16" i="1"/>
  <c r="AH16" i="1"/>
  <c r="AQ16" i="1"/>
  <c r="AK18" i="1"/>
  <c r="AC18" i="1"/>
  <c r="U18" i="1"/>
  <c r="W18" i="1"/>
  <c r="AF18" i="1"/>
  <c r="AO18" i="1"/>
  <c r="AI32" i="1"/>
  <c r="Z12" i="1"/>
  <c r="AH12" i="1"/>
  <c r="AQ12" i="1"/>
  <c r="O8" i="1"/>
  <c r="AE8" i="1"/>
  <c r="S12" i="1"/>
  <c r="AA12" i="1"/>
  <c r="AI12" i="1"/>
  <c r="X16" i="1"/>
  <c r="AG16" i="1"/>
  <c r="AP16" i="1"/>
  <c r="S7" i="1"/>
  <c r="AA7" i="1"/>
  <c r="AI7" i="1"/>
  <c r="Q8" i="1"/>
  <c r="Y8" i="1"/>
  <c r="AG8" i="1"/>
  <c r="T10" i="1"/>
  <c r="AB10" i="1"/>
  <c r="U12" i="1"/>
  <c r="AC12" i="1"/>
  <c r="AK12" i="1"/>
  <c r="U13" i="1"/>
  <c r="AD13" i="1"/>
  <c r="AN13" i="1"/>
  <c r="Q16" i="1"/>
  <c r="Z16" i="1"/>
  <c r="AI16" i="1"/>
  <c r="AO17" i="1"/>
  <c r="AG17" i="1"/>
  <c r="Y17" i="1"/>
  <c r="Q17" i="1"/>
  <c r="W17" i="1"/>
  <c r="AF17" i="1"/>
  <c r="AP17" i="1"/>
  <c r="O18" i="1"/>
  <c r="X18" i="1"/>
  <c r="AG18" i="1"/>
  <c r="AP18" i="1"/>
  <c r="AN19" i="1"/>
  <c r="AF19" i="1"/>
  <c r="X19" i="1"/>
  <c r="P19" i="1"/>
  <c r="W19" i="1"/>
  <c r="AG19" i="1"/>
  <c r="AP19" i="1"/>
  <c r="AQ20" i="1"/>
  <c r="AI20" i="1"/>
  <c r="AA20" i="1"/>
  <c r="S20" i="1"/>
  <c r="W20" i="1"/>
  <c r="AF20" i="1"/>
  <c r="AO20" i="1"/>
  <c r="AQ32" i="1"/>
  <c r="V21" i="1"/>
  <c r="AD21" i="1"/>
  <c r="P23" i="1"/>
  <c r="X23" i="1"/>
  <c r="AF23" i="1"/>
  <c r="AN23" i="1"/>
  <c r="P24" i="1"/>
  <c r="X24" i="1"/>
  <c r="AF24" i="1"/>
  <c r="AN24" i="1"/>
  <c r="R26" i="1"/>
  <c r="Z26" i="1"/>
  <c r="AH26" i="1"/>
  <c r="AP26" i="1"/>
  <c r="Q27" i="1"/>
  <c r="Y27" i="1"/>
  <c r="AG27" i="1"/>
  <c r="AO27" i="1"/>
  <c r="S29" i="1"/>
  <c r="AA29" i="1"/>
  <c r="AI29" i="1"/>
  <c r="AQ29" i="1"/>
  <c r="R30" i="1"/>
  <c r="Z30" i="1"/>
  <c r="AH30" i="1"/>
  <c r="AP30" i="1"/>
  <c r="V34" i="1"/>
  <c r="AD34" i="1"/>
  <c r="AL34" i="1"/>
  <c r="V35" i="1"/>
  <c r="AD35" i="1"/>
  <c r="AL35" i="1"/>
  <c r="V36" i="1"/>
  <c r="AD36" i="1"/>
  <c r="AL36" i="1"/>
  <c r="O34" i="1"/>
  <c r="W34" i="1"/>
  <c r="AE34" i="1"/>
  <c r="O35" i="1"/>
  <c r="W35" i="1"/>
  <c r="AE35" i="1"/>
  <c r="O36" i="1"/>
  <c r="W36" i="1"/>
  <c r="AE36" i="1"/>
  <c r="V29" i="1"/>
  <c r="AD29" i="1"/>
  <c r="AL29" i="1"/>
  <c r="AC30" i="1"/>
  <c r="AK30" i="1"/>
  <c r="V26" i="1"/>
  <c r="AD26" i="1"/>
  <c r="AL26" i="1"/>
  <c r="AC27" i="1"/>
  <c r="AK27" i="1"/>
  <c r="O29" i="1"/>
  <c r="W29" i="1"/>
  <c r="AE29" i="1"/>
  <c r="AM29" i="1"/>
  <c r="V30" i="1"/>
  <c r="AD30" i="1"/>
  <c r="AL30" i="1"/>
  <c r="O26" i="1"/>
  <c r="W26" i="1"/>
  <c r="AE26" i="1"/>
  <c r="AM26" i="1"/>
  <c r="V27" i="1"/>
  <c r="AD27" i="1"/>
  <c r="AL27" i="1"/>
  <c r="P29" i="1"/>
  <c r="X29" i="1"/>
  <c r="AF29" i="1"/>
  <c r="AN29" i="1"/>
  <c r="O30" i="1"/>
  <c r="W30" i="1"/>
  <c r="AE30" i="1"/>
  <c r="AM30" i="1"/>
  <c r="V23" i="1"/>
  <c r="AD23" i="1"/>
  <c r="V24" i="1"/>
  <c r="AD24" i="1"/>
  <c r="P26" i="1"/>
  <c r="X26" i="1"/>
  <c r="AF26" i="1"/>
  <c r="O27" i="1"/>
  <c r="W27" i="1"/>
  <c r="AE27" i="1"/>
  <c r="Q29" i="1"/>
  <c r="Y29" i="1"/>
  <c r="AG29" i="1"/>
  <c r="P30" i="1"/>
  <c r="X30" i="1"/>
  <c r="AF30" i="1"/>
  <c r="J16" i="1" l="1"/>
  <c r="J17" i="1"/>
  <c r="J18" i="1"/>
  <c r="J19" i="1"/>
  <c r="J20" i="1"/>
  <c r="J21" i="1"/>
  <c r="G37" i="1"/>
  <c r="Q38" i="1" s="1"/>
  <c r="O37" i="1"/>
  <c r="O39" i="1" s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D38" i="1" l="1"/>
  <c r="Z38" i="1"/>
  <c r="R38" i="1"/>
  <c r="AC38" i="1"/>
  <c r="Y38" i="1"/>
  <c r="AF38" i="1"/>
  <c r="X38" i="1"/>
  <c r="P38" i="1"/>
  <c r="AO38" i="1"/>
  <c r="AM38" i="1"/>
  <c r="W38" i="1"/>
  <c r="O40" i="1"/>
  <c r="AN38" i="1"/>
  <c r="AK38" i="1"/>
  <c r="U38" i="1"/>
  <c r="AH38" i="1"/>
  <c r="AL38" i="1"/>
  <c r="AG38" i="1"/>
  <c r="O38" i="1"/>
  <c r="AP38" i="1"/>
  <c r="V38" i="1"/>
  <c r="AE38" i="1"/>
  <c r="AA38" i="1"/>
  <c r="AI38" i="1"/>
  <c r="P39" i="1"/>
  <c r="S38" i="1"/>
  <c r="AQ38" i="1"/>
  <c r="AJ38" i="1"/>
  <c r="AB38" i="1"/>
  <c r="T38" i="1"/>
  <c r="P40" i="1" l="1"/>
  <c r="Q39" i="1"/>
  <c r="Q40" i="1" l="1"/>
  <c r="R39" i="1"/>
  <c r="R40" i="1" l="1"/>
  <c r="S39" i="1"/>
  <c r="S40" i="1" l="1"/>
  <c r="T39" i="1"/>
  <c r="U39" i="1" l="1"/>
  <c r="T40" i="1"/>
  <c r="U40" i="1" l="1"/>
  <c r="V39" i="1"/>
  <c r="V40" i="1" l="1"/>
  <c r="W39" i="1"/>
  <c r="W40" i="1" l="1"/>
  <c r="X39" i="1"/>
  <c r="X40" i="1" l="1"/>
  <c r="Y39" i="1"/>
  <c r="Y40" i="1" l="1"/>
  <c r="Z39" i="1"/>
  <c r="Z40" i="1" l="1"/>
  <c r="AA39" i="1"/>
  <c r="AA40" i="1" l="1"/>
  <c r="AB39" i="1"/>
  <c r="AC39" i="1" l="1"/>
  <c r="AB40" i="1"/>
  <c r="AD39" i="1" l="1"/>
  <c r="AC40" i="1"/>
  <c r="AD40" i="1" l="1"/>
  <c r="AE39" i="1"/>
  <c r="AE40" i="1" l="1"/>
  <c r="AF39" i="1"/>
  <c r="AF40" i="1" l="1"/>
  <c r="AG39" i="1"/>
  <c r="AG40" i="1" l="1"/>
  <c r="AH39" i="1"/>
  <c r="AH40" i="1" l="1"/>
  <c r="AI39" i="1"/>
  <c r="AI40" i="1" l="1"/>
  <c r="AJ39" i="1"/>
  <c r="AK39" i="1" l="1"/>
  <c r="AJ40" i="1"/>
  <c r="AK40" i="1" l="1"/>
  <c r="AL39" i="1"/>
  <c r="AL40" i="1" l="1"/>
  <c r="AM39" i="1"/>
  <c r="AM40" i="1" l="1"/>
  <c r="AN39" i="1"/>
  <c r="AN40" i="1" l="1"/>
  <c r="AO39" i="1"/>
  <c r="AO40" i="1" l="1"/>
  <c r="AP39" i="1"/>
  <c r="AP40" i="1" l="1"/>
  <c r="AQ39" i="1"/>
  <c r="AQ40" i="1" s="1"/>
</calcChain>
</file>

<file path=xl/sharedStrings.xml><?xml version="1.0" encoding="utf-8"?>
<sst xmlns="http://schemas.openxmlformats.org/spreadsheetml/2006/main" count="179" uniqueCount="93">
  <si>
    <t>Cronograma Físico-Financeiro</t>
  </si>
  <si>
    <t>Item</t>
  </si>
  <si>
    <t>Produtos / Atividades</t>
  </si>
  <si>
    <t>Unidade</t>
  </si>
  <si>
    <t>Quantidade</t>
  </si>
  <si>
    <t>Valor Unitário</t>
  </si>
  <si>
    <t>Valor Total
(R$)</t>
  </si>
  <si>
    <t>Característica de Acionamento do Produto</t>
  </si>
  <si>
    <t>Tipo de Medição</t>
  </si>
  <si>
    <t>%</t>
  </si>
  <si>
    <t>Atividade da Contratada</t>
  </si>
  <si>
    <t>Revisão / Aprovação
Atividade da Contratante</t>
  </si>
  <si>
    <t>Estudo</t>
  </si>
  <si>
    <t>-</t>
  </si>
  <si>
    <t>Audiência pública</t>
  </si>
  <si>
    <t>Revisão Pós Audiência</t>
  </si>
  <si>
    <t>TCU</t>
  </si>
  <si>
    <t>Acórdão TCU</t>
  </si>
  <si>
    <t>Revisão TCU</t>
  </si>
  <si>
    <t>Publicação do Edital</t>
  </si>
  <si>
    <t>Processo Licitatório</t>
  </si>
  <si>
    <t>Leilão</t>
  </si>
  <si>
    <t>Fim do Contrato</t>
  </si>
  <si>
    <t>Início</t>
  </si>
  <si>
    <t>Duração</t>
  </si>
  <si>
    <t>Fim</t>
  </si>
  <si>
    <t>T</t>
  </si>
  <si>
    <t>Plano de Trabalho</t>
  </si>
  <si>
    <t>1.1</t>
  </si>
  <si>
    <t>Plano de Trabalho - Inicial</t>
  </si>
  <si>
    <t>Produto</t>
  </si>
  <si>
    <t>Produto 100% concluído e aprovado.</t>
  </si>
  <si>
    <t>RPT</t>
  </si>
  <si>
    <t>1.2</t>
  </si>
  <si>
    <t>Plano de Trabalho - Pós definição do traçado</t>
  </si>
  <si>
    <t>Gatilho</t>
  </si>
  <si>
    <t>Estudo de Traçado</t>
  </si>
  <si>
    <t>2.1</t>
  </si>
  <si>
    <t>Relatório de Estudos de Traçado</t>
  </si>
  <si>
    <t>SP</t>
  </si>
  <si>
    <t>3.1</t>
  </si>
  <si>
    <t>Relatório Consolidado de dados secundários</t>
  </si>
  <si>
    <t>RCD</t>
  </si>
  <si>
    <t>3.2</t>
  </si>
  <si>
    <t>Produto Pré-AP - Relatório Consolidado da Disciplina</t>
  </si>
  <si>
    <t>RCD-AP</t>
  </si>
  <si>
    <t>Dimensão de Engenharia (EEN)</t>
  </si>
  <si>
    <t>4.1.1</t>
  </si>
  <si>
    <t>Planejamento de Sondagens e Aerofotogrametria</t>
  </si>
  <si>
    <t>4.1.2</t>
  </si>
  <si>
    <t>4.1.3</t>
  </si>
  <si>
    <t>4.1.4</t>
  </si>
  <si>
    <t>Relatório Consolidado dos Serviços de Campo</t>
  </si>
  <si>
    <t>4.2</t>
  </si>
  <si>
    <t>Produto Pré-AP - Relatório Consolidado da Disciplina (inclusive Elaboração de Projeto)</t>
  </si>
  <si>
    <t>4.3</t>
  </si>
  <si>
    <t>Produto Pré-AP - Relatório Consolidado da Disciplina (inclusive Revisão e Atualização de Projeto)</t>
  </si>
  <si>
    <t>5.1</t>
  </si>
  <si>
    <t>Relatório Consolidado da Simulação Operacional</t>
  </si>
  <si>
    <t>5.2</t>
  </si>
  <si>
    <t>6.1</t>
  </si>
  <si>
    <t>Relatório Consolidado de Inspeções de Campo</t>
  </si>
  <si>
    <t>6.2</t>
  </si>
  <si>
    <t>7.1</t>
  </si>
  <si>
    <t>Relatório de Análise Custo-Benefício (ACB)</t>
  </si>
  <si>
    <t>7.2</t>
  </si>
  <si>
    <t>Produto Pré-AP - Relatório Consolidado do MEF</t>
  </si>
  <si>
    <t>8.1</t>
  </si>
  <si>
    <t>9.1</t>
  </si>
  <si>
    <t>Produto RAP - Relatório consolidado de estudos e subsídios de respostas às contribuições da audiência pública</t>
  </si>
  <si>
    <t>RAP</t>
  </si>
  <si>
    <t>9.2</t>
  </si>
  <si>
    <t>Produto RTC - Relatório consolidado de estudos e subsídios a eventuais questionamentos órgão de controle externo</t>
  </si>
  <si>
    <t>RTC</t>
  </si>
  <si>
    <t>9.3</t>
  </si>
  <si>
    <t>Produto RED - Relatório consolidado de estudos e subsídios a eventuais questionamentos do processo licitatório</t>
  </si>
  <si>
    <t>RED</t>
  </si>
  <si>
    <t>Total EVTEA</t>
  </si>
  <si>
    <t>Desembolso Mensal</t>
  </si>
  <si>
    <t>% Desembolso Mensal</t>
  </si>
  <si>
    <t>Desembolso Mensal Acumulado</t>
  </si>
  <si>
    <t>% Desembolso Mensal Acumulado</t>
  </si>
  <si>
    <t>Dimensão de Mercado e Demanda (EMD)</t>
  </si>
  <si>
    <t>4.1</t>
  </si>
  <si>
    <t>Serviços de campo</t>
  </si>
  <si>
    <t>Levantamento aerofotogramétrico</t>
  </si>
  <si>
    <t>km</t>
  </si>
  <si>
    <t>Geologia e Geotecnia (Sondagens e Ensaios)</t>
  </si>
  <si>
    <t>Dimensão Operacional (EOP)</t>
  </si>
  <si>
    <t>Dimensão Socioambiental (EMA)</t>
  </si>
  <si>
    <t>Dimensão Econômico-Financeira e ACB (MEF)</t>
  </si>
  <si>
    <t>Dimensão Jurídico-Regulatória (EJR)</t>
  </si>
  <si>
    <t>Gestão de Projeto, Revisão de Estudos e Apoio às Fases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</si>
</sst>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#,##0.00_ ;\-#,##0.00\ "/>
    <numFmt numFmtId="166" formatCode="0%;;&quot;&quot;"/>
    <numFmt numFmtId="167" formatCode="_-&quot;R$&quot;\ * #,##0_-;\-&quot;R$&quot;\ * #,##0_-;_-&quot;R$&quot;\ * &quot;-&quot;??_-;_-@_-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ptos Narrow"/>
      <family val="2"/>
      <scheme val="minor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7"/>
      <color theme="4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color rgb="FF000000"/>
      <name val="Arial"/>
      <family val="2"/>
    </font>
    <font>
      <b/>
      <sz val="7.5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 wrapText="1"/>
    </xf>
    <xf numFmtId="0" fontId="3" fillId="0" borderId="0" xfId="2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164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164" fontId="9" fillId="3" borderId="2" xfId="3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textRotation="90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2" fillId="0" borderId="6" xfId="2" applyBorder="1" applyAlignment="1">
      <alignment vertical="center"/>
    </xf>
    <xf numFmtId="0" fontId="9" fillId="3" borderId="7" xfId="2" applyFont="1" applyFill="1" applyBorder="1" applyAlignment="1">
      <alignment horizontal="center" vertical="center" wrapText="1"/>
    </xf>
    <xf numFmtId="4" fontId="13" fillId="2" borderId="2" xfId="5" applyNumberFormat="1" applyFont="1" applyFill="1" applyBorder="1" applyAlignment="1">
      <alignment horizontal="center" vertical="center" wrapText="1"/>
    </xf>
    <xf numFmtId="4" fontId="11" fillId="2" borderId="2" xfId="5" applyNumberFormat="1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43" fontId="2" fillId="0" borderId="9" xfId="2" applyNumberFormat="1" applyBorder="1" applyAlignment="1">
      <alignment horizontal="center" vertical="center" wrapText="1"/>
    </xf>
    <xf numFmtId="165" fontId="16" fillId="0" borderId="9" xfId="2" applyNumberFormat="1" applyFont="1" applyBorder="1" applyAlignment="1">
      <alignment horizontal="center" vertical="center" wrapText="1"/>
    </xf>
    <xf numFmtId="165" fontId="2" fillId="0" borderId="9" xfId="2" applyNumberFormat="1" applyBorder="1" applyAlignment="1">
      <alignment horizontal="center" vertical="center"/>
    </xf>
    <xf numFmtId="43" fontId="17" fillId="0" borderId="9" xfId="2" applyNumberFormat="1" applyFont="1" applyBorder="1" applyAlignment="1">
      <alignment horizontal="left" vertical="center"/>
    </xf>
    <xf numFmtId="43" fontId="18" fillId="0" borderId="9" xfId="2" applyNumberFormat="1" applyFont="1" applyBorder="1" applyAlignment="1">
      <alignment horizontal="center" vertical="center"/>
    </xf>
    <xf numFmtId="43" fontId="19" fillId="0" borderId="9" xfId="2" applyNumberFormat="1" applyFont="1" applyBorder="1" applyAlignment="1">
      <alignment horizontal="center" vertical="center"/>
    </xf>
    <xf numFmtId="164" fontId="16" fillId="0" borderId="9" xfId="3" applyNumberFormat="1" applyFont="1" applyFill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/>
    </xf>
    <xf numFmtId="1" fontId="20" fillId="4" borderId="9" xfId="2" applyNumberFormat="1" applyFont="1" applyFill="1" applyBorder="1" applyAlignment="1">
      <alignment horizontal="center" vertical="center"/>
    </xf>
    <xf numFmtId="166" fontId="21" fillId="4" borderId="9" xfId="3" applyNumberFormat="1" applyFont="1" applyFill="1" applyBorder="1" applyAlignment="1">
      <alignment horizontal="center" vertical="center" wrapText="1"/>
    </xf>
    <xf numFmtId="166" fontId="21" fillId="4" borderId="10" xfId="3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15" fillId="0" borderId="1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left" vertical="center" wrapText="1"/>
    </xf>
    <xf numFmtId="43" fontId="2" fillId="0" borderId="12" xfId="2" applyNumberFormat="1" applyBorder="1" applyAlignment="1">
      <alignment horizontal="center" vertical="center"/>
    </xf>
    <xf numFmtId="165" fontId="2" fillId="0" borderId="12" xfId="2" applyNumberForma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43" fontId="17" fillId="0" borderId="12" xfId="2" applyNumberFormat="1" applyFont="1" applyBorder="1" applyAlignment="1">
      <alignment horizontal="left" vertical="center"/>
    </xf>
    <xf numFmtId="43" fontId="18" fillId="0" borderId="12" xfId="2" applyNumberFormat="1" applyFont="1" applyBorder="1" applyAlignment="1">
      <alignment horizontal="center" vertical="center"/>
    </xf>
    <xf numFmtId="43" fontId="19" fillId="0" borderId="12" xfId="2" applyNumberFormat="1" applyFont="1" applyBorder="1" applyAlignment="1">
      <alignment horizontal="center" vertical="center" wrapText="1"/>
    </xf>
    <xf numFmtId="164" fontId="16" fillId="0" borderId="12" xfId="3" applyNumberFormat="1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/>
    </xf>
    <xf numFmtId="0" fontId="20" fillId="5" borderId="12" xfId="2" applyFont="1" applyFill="1" applyBorder="1" applyAlignment="1">
      <alignment horizontal="center" vertical="center"/>
    </xf>
    <xf numFmtId="1" fontId="20" fillId="4" borderId="12" xfId="2" applyNumberFormat="1" applyFont="1" applyFill="1" applyBorder="1" applyAlignment="1">
      <alignment horizontal="center" vertical="center"/>
    </xf>
    <xf numFmtId="166" fontId="21" fillId="4" borderId="12" xfId="3" applyNumberFormat="1" applyFont="1" applyFill="1" applyBorder="1" applyAlignment="1">
      <alignment horizontal="center" vertical="center" wrapText="1"/>
    </xf>
    <xf numFmtId="166" fontId="21" fillId="4" borderId="13" xfId="3" applyNumberFormat="1" applyFont="1" applyFill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left" vertical="center" wrapText="1"/>
    </xf>
    <xf numFmtId="43" fontId="2" fillId="0" borderId="15" xfId="2" applyNumberFormat="1" applyBorder="1" applyAlignment="1">
      <alignment horizontal="center" vertical="center"/>
    </xf>
    <xf numFmtId="165" fontId="2" fillId="0" borderId="15" xfId="2" applyNumberFormat="1" applyBorder="1" applyAlignment="1">
      <alignment horizontal="center" vertical="center"/>
    </xf>
    <xf numFmtId="165" fontId="2" fillId="0" borderId="15" xfId="2" applyNumberFormat="1" applyBorder="1" applyAlignment="1">
      <alignment horizontal="right" vertical="center"/>
    </xf>
    <xf numFmtId="43" fontId="17" fillId="0" borderId="15" xfId="2" applyNumberFormat="1" applyFont="1" applyBorder="1" applyAlignment="1">
      <alignment horizontal="left" vertical="center"/>
    </xf>
    <xf numFmtId="43" fontId="18" fillId="0" borderId="16" xfId="2" applyNumberFormat="1" applyFont="1" applyBorder="1" applyAlignment="1">
      <alignment horizontal="center" vertical="center"/>
    </xf>
    <xf numFmtId="164" fontId="24" fillId="0" borderId="15" xfId="3" applyNumberFormat="1" applyFont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5" borderId="15" xfId="2" applyFont="1" applyFill="1" applyBorder="1" applyAlignment="1">
      <alignment horizontal="center" vertical="center"/>
    </xf>
    <xf numFmtId="1" fontId="20" fillId="4" borderId="15" xfId="2" applyNumberFormat="1" applyFont="1" applyFill="1" applyBorder="1" applyAlignment="1">
      <alignment horizontal="center" vertical="center"/>
    </xf>
    <xf numFmtId="166" fontId="21" fillId="4" borderId="15" xfId="3" applyNumberFormat="1" applyFont="1" applyFill="1" applyBorder="1" applyAlignment="1">
      <alignment horizontal="center" vertical="center" wrapText="1"/>
    </xf>
    <xf numFmtId="166" fontId="21" fillId="4" borderId="17" xfId="3" applyNumberFormat="1" applyFont="1" applyFill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left" vertical="center" wrapText="1"/>
    </xf>
    <xf numFmtId="43" fontId="2" fillId="0" borderId="9" xfId="2" applyNumberFormat="1" applyBorder="1" applyAlignment="1">
      <alignment vertical="center"/>
    </xf>
    <xf numFmtId="43" fontId="2" fillId="0" borderId="9" xfId="2" applyNumberForma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43" fontId="26" fillId="0" borderId="9" xfId="2" applyNumberFormat="1" applyFont="1" applyBorder="1" applyAlignment="1">
      <alignment horizontal="left" vertical="center"/>
    </xf>
    <xf numFmtId="164" fontId="24" fillId="0" borderId="9" xfId="3" applyNumberFormat="1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/>
    </xf>
    <xf numFmtId="0" fontId="22" fillId="0" borderId="6" xfId="2" applyFont="1" applyBorder="1" applyAlignment="1">
      <alignment vertical="center"/>
    </xf>
    <xf numFmtId="0" fontId="25" fillId="0" borderId="9" xfId="2" applyFont="1" applyBorder="1" applyAlignment="1">
      <alignment vertical="center" wrapText="1"/>
    </xf>
    <xf numFmtId="43" fontId="18" fillId="0" borderId="9" xfId="2" applyNumberFormat="1" applyFont="1" applyBorder="1" applyAlignment="1">
      <alignment horizontal="left" vertical="center"/>
    </xf>
    <xf numFmtId="43" fontId="19" fillId="0" borderId="9" xfId="2" applyNumberFormat="1" applyFont="1" applyBorder="1" applyAlignment="1">
      <alignment horizontal="left" vertical="center"/>
    </xf>
    <xf numFmtId="0" fontId="25" fillId="0" borderId="11" xfId="2" applyFont="1" applyBorder="1" applyAlignment="1">
      <alignment horizontal="center" vertical="center" wrapText="1"/>
    </xf>
    <xf numFmtId="4" fontId="2" fillId="0" borderId="12" xfId="2" applyNumberFormat="1" applyBorder="1" applyAlignment="1">
      <alignment horizontal="center" vertical="center"/>
    </xf>
    <xf numFmtId="164" fontId="24" fillId="0" borderId="12" xfId="3" applyNumberFormat="1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/>
    </xf>
    <xf numFmtId="43" fontId="7" fillId="0" borderId="9" xfId="2" applyNumberFormat="1" applyFont="1" applyBorder="1" applyAlignment="1">
      <alignment horizontal="left" vertical="center"/>
    </xf>
    <xf numFmtId="43" fontId="27" fillId="0" borderId="9" xfId="2" applyNumberFormat="1" applyFont="1" applyBorder="1" applyAlignment="1">
      <alignment horizontal="left" vertical="center"/>
    </xf>
    <xf numFmtId="164" fontId="20" fillId="0" borderId="9" xfId="3" applyNumberFormat="1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43" fontId="7" fillId="0" borderId="12" xfId="2" applyNumberFormat="1" applyFont="1" applyBorder="1" applyAlignment="1">
      <alignment horizontal="left" vertical="center"/>
    </xf>
    <xf numFmtId="43" fontId="22" fillId="0" borderId="12" xfId="2" applyNumberFormat="1" applyFont="1" applyBorder="1" applyAlignment="1">
      <alignment horizontal="center" vertical="center"/>
    </xf>
    <xf numFmtId="164" fontId="20" fillId="0" borderId="12" xfId="3" applyNumberFormat="1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43" fontId="7" fillId="0" borderId="15" xfId="2" applyNumberFormat="1" applyFont="1" applyBorder="1" applyAlignment="1">
      <alignment horizontal="left" vertical="center"/>
    </xf>
    <xf numFmtId="43" fontId="22" fillId="0" borderId="16" xfId="2" applyNumberFormat="1" applyFont="1" applyBorder="1" applyAlignment="1">
      <alignment horizontal="center" vertical="center"/>
    </xf>
    <xf numFmtId="164" fontId="20" fillId="0" borderId="15" xfId="3" applyNumberFormat="1" applyFont="1" applyBorder="1" applyAlignment="1">
      <alignment horizontal="center" vertical="center"/>
    </xf>
    <xf numFmtId="1" fontId="20" fillId="5" borderId="15" xfId="2" applyNumberFormat="1" applyFont="1" applyFill="1" applyBorder="1" applyAlignment="1">
      <alignment horizontal="center" vertical="center"/>
    </xf>
    <xf numFmtId="1" fontId="20" fillId="0" borderId="15" xfId="2" applyNumberFormat="1" applyFont="1" applyBorder="1" applyAlignment="1">
      <alignment horizontal="center" vertical="center"/>
    </xf>
    <xf numFmtId="0" fontId="28" fillId="5" borderId="3" xfId="2" applyFont="1" applyFill="1" applyBorder="1" applyAlignment="1">
      <alignment horizontal="center" vertical="center" wrapText="1"/>
    </xf>
    <xf numFmtId="0" fontId="28" fillId="5" borderId="5" xfId="2" applyFont="1" applyFill="1" applyBorder="1" applyAlignment="1">
      <alignment horizontal="center" vertical="center" wrapText="1"/>
    </xf>
    <xf numFmtId="0" fontId="28" fillId="5" borderId="4" xfId="2" applyFont="1" applyFill="1" applyBorder="1" applyAlignment="1">
      <alignment horizontal="center" vertical="center" wrapText="1"/>
    </xf>
    <xf numFmtId="43" fontId="28" fillId="5" borderId="5" xfId="2" applyNumberFormat="1" applyFont="1" applyFill="1" applyBorder="1" applyAlignment="1">
      <alignment vertical="center"/>
    </xf>
    <xf numFmtId="43" fontId="28" fillId="5" borderId="4" xfId="2" applyNumberFormat="1" applyFont="1" applyFill="1" applyBorder="1" applyAlignment="1">
      <alignment vertical="center"/>
    </xf>
    <xf numFmtId="0" fontId="17" fillId="5" borderId="3" xfId="5" applyFont="1" applyFill="1" applyBorder="1" applyAlignment="1">
      <alignment horizontal="center" vertical="center" wrapText="1"/>
    </xf>
    <xf numFmtId="0" fontId="17" fillId="5" borderId="5" xfId="5" applyFont="1" applyFill="1" applyBorder="1" applyAlignment="1">
      <alignment horizontal="center" vertical="center" wrapText="1"/>
    </xf>
    <xf numFmtId="0" fontId="17" fillId="5" borderId="4" xfId="5" applyFont="1" applyFill="1" applyBorder="1" applyAlignment="1">
      <alignment horizontal="center" vertical="center" wrapText="1"/>
    </xf>
    <xf numFmtId="0" fontId="17" fillId="5" borderId="4" xfId="5" applyFont="1" applyFill="1" applyBorder="1" applyAlignment="1">
      <alignment horizontal="center" vertical="center" wrapText="1"/>
    </xf>
    <xf numFmtId="167" fontId="29" fillId="5" borderId="2" xfId="6" applyNumberFormat="1" applyFont="1" applyFill="1" applyBorder="1" applyAlignment="1">
      <alignment horizontal="center" vertical="center" textRotation="90"/>
    </xf>
    <xf numFmtId="0" fontId="30" fillId="4" borderId="18" xfId="2" applyFont="1" applyFill="1" applyBorder="1" applyAlignment="1">
      <alignment horizontal="center" vertical="center" wrapText="1"/>
    </xf>
    <xf numFmtId="0" fontId="30" fillId="4" borderId="18" xfId="2" applyFont="1" applyFill="1" applyBorder="1" applyAlignment="1">
      <alignment vertical="center" wrapText="1"/>
    </xf>
    <xf numFmtId="0" fontId="30" fillId="4" borderId="0" xfId="2" applyFont="1" applyFill="1" applyAlignment="1">
      <alignment horizontal="center" vertical="center" wrapText="1"/>
    </xf>
    <xf numFmtId="43" fontId="30" fillId="4" borderId="0" xfId="2" applyNumberFormat="1" applyFont="1" applyFill="1" applyAlignment="1">
      <alignment vertical="center" wrapText="1"/>
    </xf>
    <xf numFmtId="164" fontId="30" fillId="4" borderId="19" xfId="2" applyNumberFormat="1" applyFont="1" applyFill="1" applyBorder="1" applyAlignment="1">
      <alignment vertical="center" wrapText="1"/>
    </xf>
    <xf numFmtId="0" fontId="31" fillId="4" borderId="2" xfId="5" applyFont="1" applyFill="1" applyBorder="1" applyAlignment="1">
      <alignment horizontal="center" vertical="center" wrapText="1"/>
    </xf>
    <xf numFmtId="0" fontId="25" fillId="4" borderId="2" xfId="5" applyFont="1" applyFill="1" applyBorder="1" applyAlignment="1">
      <alignment horizontal="center" vertical="center" wrapText="1"/>
    </xf>
    <xf numFmtId="9" fontId="32" fillId="4" borderId="2" xfId="3" applyFont="1" applyFill="1" applyBorder="1" applyAlignment="1">
      <alignment horizontal="center" vertical="center" textRotation="90"/>
    </xf>
    <xf numFmtId="0" fontId="30" fillId="4" borderId="0" xfId="2" applyFont="1" applyFill="1" applyAlignment="1">
      <alignment vertical="center" wrapText="1"/>
    </xf>
    <xf numFmtId="167" fontId="25" fillId="4" borderId="3" xfId="5" applyNumberFormat="1" applyFont="1" applyFill="1" applyBorder="1" applyAlignment="1">
      <alignment horizontal="center" vertical="center" wrapText="1"/>
    </xf>
    <xf numFmtId="167" fontId="25" fillId="4" borderId="5" xfId="5" applyNumberFormat="1" applyFont="1" applyFill="1" applyBorder="1" applyAlignment="1">
      <alignment horizontal="center" vertical="center" wrapText="1"/>
    </xf>
    <xf numFmtId="167" fontId="25" fillId="4" borderId="4" xfId="5" applyNumberFormat="1" applyFont="1" applyFill="1" applyBorder="1" applyAlignment="1">
      <alignment horizontal="center" vertical="center" wrapText="1"/>
    </xf>
    <xf numFmtId="167" fontId="25" fillId="4" borderId="4" xfId="5" applyNumberFormat="1" applyFont="1" applyFill="1" applyBorder="1" applyAlignment="1">
      <alignment horizontal="center" vertical="center" wrapText="1"/>
    </xf>
    <xf numFmtId="167" fontId="32" fillId="4" borderId="2" xfId="6" applyNumberFormat="1" applyFont="1" applyFill="1" applyBorder="1" applyAlignment="1">
      <alignment horizontal="center" vertical="center" textRotation="90"/>
    </xf>
    <xf numFmtId="43" fontId="2" fillId="0" borderId="0" xfId="2" applyNumberFormat="1" applyAlignment="1">
      <alignment vertical="center" wrapText="1"/>
    </xf>
    <xf numFmtId="164" fontId="2" fillId="0" borderId="0" xfId="2" applyNumberFormat="1" applyAlignment="1">
      <alignment horizontal="center" vertical="center"/>
    </xf>
    <xf numFmtId="0" fontId="33" fillId="0" borderId="0" xfId="2" applyFont="1" applyAlignment="1">
      <alignment vertical="center"/>
    </xf>
    <xf numFmtId="10" fontId="2" fillId="0" borderId="0" xfId="1" applyNumberFormat="1" applyFont="1" applyAlignment="1">
      <alignment vertical="center" wrapText="1"/>
    </xf>
  </cellXfs>
  <cellStyles count="7">
    <cellStyle name="Moeda 2" xfId="6" xr:uid="{C714FF16-1F70-41F6-AB7A-AEF83E9BC865}"/>
    <cellStyle name="Normal" xfId="0" builtinId="0"/>
    <cellStyle name="Normal 3" xfId="2" xr:uid="{3EC4A3C7-075B-4971-8E08-EFC45ED65848}"/>
    <cellStyle name="Normal 7" xfId="5" xr:uid="{7DB1FC52-B59F-4B7B-AE8A-161053C1435A}"/>
    <cellStyle name="Normal 9" xfId="4" xr:uid="{AEB83547-2278-4F8C-9689-CE035A167B96}"/>
    <cellStyle name="Porcentagem" xfId="1" builtinId="5"/>
    <cellStyle name="Porcentagem 2 2" xfId="3" xr:uid="{90802AE5-AB72-46DF-A1BC-A88DC7F83187}"/>
  </cellStyles>
  <dxfs count="1">
    <dxf>
      <font>
        <color auto="1"/>
      </font>
      <fill>
        <patternFill>
          <bgColor theme="2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1f2bc56bf9b5b9a/95%20Infra%20SA/Demanda/14%20Acailandia%20Barcarena/Vers&#227;o%202%20-%20Or&#231;amento/Orcamento%20Referencial%20-%20Acailandia%20Barcarena.xlsx" TargetMode="External"/><Relationship Id="rId1" Type="http://schemas.openxmlformats.org/officeDocument/2006/relationships/externalLinkPath" Target="Orcamento%20Referencial%20-%20Acailandia%20Barcar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aPrc/0000000/05-Out/AaaCns/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aaPrc/0000000/05-Out/AaaCns/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-Jura/DIR/AA%20TRefer&#234;ncia/Ano%202011/01-Jan-11/01%20-%20Assessoria%20Super.%20do%20Cear&#225;/01%20-%20Or&#231;amento%20Assessoria%20SR-%20Cear&#225;%20-%20Mar-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aaPrc/20120701%20a%2020120731/2012-07-05-120000-Sis/10.Sax/10.10.Bs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aaPrc/0000000/05-Out/AaaCns/Raz&#227;oAnal&#237;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Resumo"/>
      <sheetName val="Cronograma F-F"/>
      <sheetName val="Recursos"/>
      <sheetName val="Resumo-NT"/>
      <sheetName val="Campo"/>
      <sheetName val="Mem.Cálculo-&gt;"/>
      <sheetName val="Cronograma"/>
      <sheetName val="Alocação MO"/>
      <sheetName val="4.1.EEN.Campo"/>
      <sheetName val="BDI"/>
      <sheetName val="1.PdT"/>
      <sheetName val="2.ET"/>
      <sheetName val="3.EMD"/>
      <sheetName val="4.1.EEN.Esc.Campo"/>
      <sheetName val="4.2.EEN.Esc.Elab"/>
      <sheetName val="4.2.EEN.Esc.Rev"/>
      <sheetName val="5.EOP"/>
      <sheetName val="6.EMA"/>
      <sheetName val="7.MEF"/>
      <sheetName val="8.EJR"/>
      <sheetName val="9.GPeR"/>
      <sheetName val="Inspeção-Veículo"/>
      <sheetName val="Diárias e Passagens"/>
      <sheetName val="Sondagem"/>
      <sheetName val="Preços-&gt;"/>
      <sheetName val="Diárias"/>
      <sheetName val="Passagens"/>
      <sheetName val="Voos"/>
      <sheetName val="TC 07-2024"/>
      <sheetName val="TC-CustosGerais"/>
      <sheetName val="Categorias"/>
      <sheetName val="Equip.Info"/>
      <sheetName val="Mat.Info"/>
      <sheetName val="DNIT"/>
      <sheetName val="EMOP-R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d.11-Orçamento"/>
      <sheetName val="Qd.11-Auxiliar"/>
      <sheetName val="Qd.12-Cron. Fís-Fin"/>
      <sheetName val="Qd.13-Sv Gráficos"/>
      <sheetName val="Passagens e Estadias"/>
      <sheetName val="Informatica"/>
      <sheetName val="Tab. Consultoria-Mar-11"/>
      <sheetName val="Qd.11-Vazio"/>
      <sheetName val="Qd.12-VAZIO"/>
      <sheetName val="Qd.13-Va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A41B-D69E-4C39-8E85-EE6245210E2A}">
  <sheetPr>
    <tabColor rgb="FF002060"/>
    <pageSetUpPr fitToPage="1"/>
  </sheetPr>
  <dimension ref="A1:AS42"/>
  <sheetViews>
    <sheetView showGridLines="0" tabSelected="1" topLeftCell="A15" zoomScale="80" zoomScaleNormal="80" workbookViewId="0">
      <selection activeCell="F39" sqref="F39"/>
    </sheetView>
  </sheetViews>
  <sheetFormatPr defaultColWidth="9.140625" defaultRowHeight="12.75"/>
  <cols>
    <col min="1" max="1" width="2.140625" style="1" customWidth="1"/>
    <col min="2" max="2" width="8.28515625" style="2" customWidth="1"/>
    <col min="3" max="3" width="52.28515625" style="3" customWidth="1"/>
    <col min="4" max="4" width="10.85546875" style="2" customWidth="1"/>
    <col min="5" max="5" width="12.5703125" style="2" customWidth="1"/>
    <col min="6" max="6" width="14.28515625" style="2" customWidth="1"/>
    <col min="7" max="7" width="16.7109375" style="1" customWidth="1"/>
    <col min="8" max="8" width="16.5703125" style="1" customWidth="1"/>
    <col min="9" max="9" width="17.7109375" style="1" customWidth="1"/>
    <col min="10" max="10" width="10.42578125" style="133" customWidth="1"/>
    <col min="11" max="13" width="7" style="1" customWidth="1"/>
    <col min="14" max="14" width="11.5703125" style="1" customWidth="1"/>
    <col min="15" max="21" width="4.140625" style="8" customWidth="1"/>
    <col min="22" max="23" width="4.140625" style="134" customWidth="1"/>
    <col min="24" max="43" width="4.140625" style="8" customWidth="1"/>
    <col min="44" max="16384" width="9.140625" style="1"/>
  </cols>
  <sheetData>
    <row r="1" spans="1:45">
      <c r="G1" s="4"/>
      <c r="H1" s="4"/>
      <c r="I1" s="4"/>
      <c r="J1" s="5"/>
      <c r="K1" s="6"/>
      <c r="L1" s="7"/>
      <c r="M1" s="7"/>
      <c r="N1" s="7"/>
      <c r="V1" s="8"/>
      <c r="W1" s="8"/>
    </row>
    <row r="2" spans="1:45" ht="29.25" customHeight="1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5" ht="15">
      <c r="B3" s="10"/>
      <c r="C3" s="11"/>
      <c r="D3" s="10"/>
      <c r="E3" s="10"/>
      <c r="F3" s="10"/>
      <c r="G3" s="12"/>
      <c r="H3" s="12"/>
      <c r="I3" s="12"/>
      <c r="J3" s="13"/>
      <c r="K3" s="12"/>
      <c r="L3" s="12"/>
      <c r="M3" s="12"/>
      <c r="N3" s="12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45" ht="48" customHeight="1">
      <c r="B4" s="15" t="s">
        <v>1</v>
      </c>
      <c r="C4" s="16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5" t="s">
        <v>7</v>
      </c>
      <c r="I4" s="15" t="s">
        <v>8</v>
      </c>
      <c r="J4" s="17" t="s">
        <v>9</v>
      </c>
      <c r="K4" s="18" t="s">
        <v>10</v>
      </c>
      <c r="L4" s="18"/>
      <c r="M4" s="18"/>
      <c r="N4" s="19" t="s">
        <v>11</v>
      </c>
      <c r="O4" s="20" t="s">
        <v>12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 t="s">
        <v>13</v>
      </c>
      <c r="AC4" s="22" t="s">
        <v>14</v>
      </c>
      <c r="AD4" s="23"/>
      <c r="AE4" s="22" t="s">
        <v>15</v>
      </c>
      <c r="AF4" s="23"/>
      <c r="AG4" s="22" t="s">
        <v>16</v>
      </c>
      <c r="AH4" s="24"/>
      <c r="AI4" s="24"/>
      <c r="AJ4" s="25" t="s">
        <v>17</v>
      </c>
      <c r="AK4" s="22" t="s">
        <v>18</v>
      </c>
      <c r="AL4" s="23"/>
      <c r="AM4" s="25" t="s">
        <v>19</v>
      </c>
      <c r="AN4" s="26" t="s">
        <v>20</v>
      </c>
      <c r="AO4" s="27"/>
      <c r="AP4" s="25" t="s">
        <v>21</v>
      </c>
      <c r="AQ4" s="25" t="s">
        <v>22</v>
      </c>
      <c r="AR4" s="28"/>
    </row>
    <row r="5" spans="1:45" ht="18.75" customHeight="1">
      <c r="B5" s="29"/>
      <c r="C5" s="16"/>
      <c r="D5" s="29"/>
      <c r="E5" s="29"/>
      <c r="F5" s="29"/>
      <c r="G5" s="16"/>
      <c r="H5" s="29"/>
      <c r="I5" s="29"/>
      <c r="J5" s="17"/>
      <c r="K5" s="30" t="s">
        <v>23</v>
      </c>
      <c r="L5" s="31" t="s">
        <v>24</v>
      </c>
      <c r="M5" s="30" t="s">
        <v>25</v>
      </c>
      <c r="N5" s="30" t="s">
        <v>24</v>
      </c>
      <c r="O5" s="32">
        <v>1</v>
      </c>
      <c r="P5" s="32">
        <v>2</v>
      </c>
      <c r="Q5" s="32">
        <v>3</v>
      </c>
      <c r="R5" s="32">
        <v>4</v>
      </c>
      <c r="S5" s="32">
        <v>5</v>
      </c>
      <c r="T5" s="32">
        <v>6</v>
      </c>
      <c r="U5" s="32">
        <v>7</v>
      </c>
      <c r="V5" s="32">
        <v>8</v>
      </c>
      <c r="W5" s="32">
        <v>9</v>
      </c>
      <c r="X5" s="32">
        <v>10</v>
      </c>
      <c r="Y5" s="32">
        <v>11</v>
      </c>
      <c r="Z5" s="32">
        <v>12</v>
      </c>
      <c r="AA5" s="32">
        <v>13</v>
      </c>
      <c r="AB5" s="32">
        <v>14</v>
      </c>
      <c r="AC5" s="32">
        <v>15</v>
      </c>
      <c r="AD5" s="32">
        <v>16</v>
      </c>
      <c r="AE5" s="32">
        <v>17</v>
      </c>
      <c r="AF5" s="32">
        <v>18</v>
      </c>
      <c r="AG5" s="32">
        <v>19</v>
      </c>
      <c r="AH5" s="32">
        <v>20</v>
      </c>
      <c r="AI5" s="32">
        <v>21</v>
      </c>
      <c r="AJ5" s="32">
        <v>22</v>
      </c>
      <c r="AK5" s="32">
        <v>23</v>
      </c>
      <c r="AL5" s="32">
        <v>24</v>
      </c>
      <c r="AM5" s="32">
        <v>25</v>
      </c>
      <c r="AN5" s="32">
        <v>26</v>
      </c>
      <c r="AO5" s="32">
        <v>27</v>
      </c>
      <c r="AP5" s="32">
        <v>28</v>
      </c>
      <c r="AQ5" s="32">
        <v>29</v>
      </c>
      <c r="AR5" s="28"/>
    </row>
    <row r="6" spans="1:45" ht="21.75" customHeight="1">
      <c r="A6" s="1" t="s">
        <v>26</v>
      </c>
      <c r="B6" s="33">
        <v>1</v>
      </c>
      <c r="C6" s="34" t="s">
        <v>27</v>
      </c>
      <c r="D6" s="35"/>
      <c r="E6" s="36"/>
      <c r="F6" s="36"/>
      <c r="G6" s="38">
        <v>180146.23</v>
      </c>
      <c r="H6" s="39"/>
      <c r="I6" s="40"/>
      <c r="J6" s="41"/>
      <c r="K6" s="42"/>
      <c r="L6" s="43"/>
      <c r="M6" s="44"/>
      <c r="N6" s="42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6"/>
      <c r="AR6" s="28"/>
      <c r="AS6" s="47"/>
    </row>
    <row r="7" spans="1:45" ht="24" customHeight="1">
      <c r="B7" s="48" t="s">
        <v>28</v>
      </c>
      <c r="C7" s="49" t="s">
        <v>29</v>
      </c>
      <c r="D7" s="50" t="s">
        <v>30</v>
      </c>
      <c r="E7" s="51">
        <v>1</v>
      </c>
      <c r="F7" s="50">
        <v>108087.74</v>
      </c>
      <c r="G7" s="53">
        <v>108087.74</v>
      </c>
      <c r="H7" s="54" t="s">
        <v>13</v>
      </c>
      <c r="I7" s="55" t="s">
        <v>31</v>
      </c>
      <c r="J7" s="56">
        <v>0.6</v>
      </c>
      <c r="K7" s="57">
        <v>1</v>
      </c>
      <c r="L7" s="58">
        <v>0.7</v>
      </c>
      <c r="M7" s="59">
        <f>(L7+K7)-1</f>
        <v>0.7</v>
      </c>
      <c r="N7" s="57">
        <v>0.3</v>
      </c>
      <c r="O7" s="60">
        <f t="shared" ref="O7:AF35" si="0">IF(O$5=$M7,0,IF($M7+$N7=O$5,1,IF(AND(O$5&lt;=$M7+$N7,O$5&gt;=$K7),0,"")))</f>
        <v>1</v>
      </c>
      <c r="P7" s="60" t="str">
        <f t="shared" si="0"/>
        <v/>
      </c>
      <c r="Q7" s="60" t="str">
        <f t="shared" si="0"/>
        <v/>
      </c>
      <c r="R7" s="60" t="str">
        <f t="shared" si="0"/>
        <v/>
      </c>
      <c r="S7" s="60" t="str">
        <f t="shared" si="0"/>
        <v/>
      </c>
      <c r="T7" s="60" t="str">
        <f t="shared" si="0"/>
        <v/>
      </c>
      <c r="U7" s="60" t="str">
        <f t="shared" si="0"/>
        <v/>
      </c>
      <c r="V7" s="60" t="str">
        <f t="shared" si="0"/>
        <v/>
      </c>
      <c r="W7" s="60" t="str">
        <f t="shared" si="0"/>
        <v/>
      </c>
      <c r="X7" s="60" t="str">
        <f t="shared" si="0"/>
        <v/>
      </c>
      <c r="Y7" s="60" t="str">
        <f t="shared" si="0"/>
        <v/>
      </c>
      <c r="Z7" s="60" t="str">
        <f t="shared" si="0"/>
        <v/>
      </c>
      <c r="AA7" s="60" t="str">
        <f t="shared" si="0"/>
        <v/>
      </c>
      <c r="AB7" s="60" t="str">
        <f t="shared" si="0"/>
        <v/>
      </c>
      <c r="AC7" s="60" t="str">
        <f t="shared" si="0"/>
        <v/>
      </c>
      <c r="AD7" s="60" t="str">
        <f t="shared" si="0"/>
        <v/>
      </c>
      <c r="AE7" s="60" t="str">
        <f t="shared" si="0"/>
        <v/>
      </c>
      <c r="AF7" s="60" t="str">
        <f t="shared" si="0"/>
        <v/>
      </c>
      <c r="AG7" s="60" t="str">
        <f t="shared" ref="AE7:AQ36" si="1">IF(AG$5=$M7,0,IF($M7+$N7=AG$5,1,IF(AND(AG$5&lt;=$M7+$N7,AG$5&gt;=$K7),0,"")))</f>
        <v/>
      </c>
      <c r="AH7" s="60" t="str">
        <f t="shared" si="1"/>
        <v/>
      </c>
      <c r="AI7" s="60" t="str">
        <f t="shared" si="1"/>
        <v/>
      </c>
      <c r="AJ7" s="60" t="str">
        <f t="shared" si="1"/>
        <v/>
      </c>
      <c r="AK7" s="60" t="str">
        <f t="shared" si="1"/>
        <v/>
      </c>
      <c r="AL7" s="60" t="str">
        <f t="shared" si="1"/>
        <v/>
      </c>
      <c r="AM7" s="60" t="str">
        <f t="shared" si="1"/>
        <v/>
      </c>
      <c r="AN7" s="60" t="str">
        <f t="shared" si="1"/>
        <v/>
      </c>
      <c r="AO7" s="60" t="str">
        <f t="shared" si="1"/>
        <v/>
      </c>
      <c r="AP7" s="60" t="str">
        <f t="shared" si="1"/>
        <v/>
      </c>
      <c r="AQ7" s="61" t="str">
        <f t="shared" si="1"/>
        <v/>
      </c>
      <c r="AR7" s="28">
        <v>1</v>
      </c>
      <c r="AS7" s="47" t="s">
        <v>32</v>
      </c>
    </row>
    <row r="8" spans="1:45" ht="24" customHeight="1">
      <c r="B8" s="62" t="s">
        <v>33</v>
      </c>
      <c r="C8" s="63" t="s">
        <v>34</v>
      </c>
      <c r="D8" s="64" t="s">
        <v>30</v>
      </c>
      <c r="E8" s="65">
        <v>1</v>
      </c>
      <c r="F8" s="66">
        <v>72058.490000000005</v>
      </c>
      <c r="G8" s="67">
        <v>72058.490000000005</v>
      </c>
      <c r="H8" s="68" t="s">
        <v>35</v>
      </c>
      <c r="I8" s="55" t="s">
        <v>31</v>
      </c>
      <c r="J8" s="69">
        <v>0.4</v>
      </c>
      <c r="K8" s="70">
        <v>4</v>
      </c>
      <c r="L8" s="71">
        <v>0.7</v>
      </c>
      <c r="M8" s="72">
        <f>(L8+K8)-1</f>
        <v>3.7</v>
      </c>
      <c r="N8" s="57">
        <v>0.3</v>
      </c>
      <c r="O8" s="73" t="str">
        <f t="shared" si="0"/>
        <v/>
      </c>
      <c r="P8" s="73" t="str">
        <f t="shared" si="0"/>
        <v/>
      </c>
      <c r="Q8" s="73" t="str">
        <f t="shared" si="0"/>
        <v/>
      </c>
      <c r="R8" s="73">
        <f t="shared" si="0"/>
        <v>1</v>
      </c>
      <c r="S8" s="73" t="str">
        <f t="shared" si="0"/>
        <v/>
      </c>
      <c r="T8" s="73" t="str">
        <f t="shared" si="0"/>
        <v/>
      </c>
      <c r="U8" s="73" t="str">
        <f t="shared" si="0"/>
        <v/>
      </c>
      <c r="V8" s="73" t="str">
        <f t="shared" si="0"/>
        <v/>
      </c>
      <c r="W8" s="73" t="str">
        <f t="shared" si="0"/>
        <v/>
      </c>
      <c r="X8" s="73" t="str">
        <f t="shared" si="0"/>
        <v/>
      </c>
      <c r="Y8" s="73" t="str">
        <f t="shared" si="0"/>
        <v/>
      </c>
      <c r="Z8" s="73" t="str">
        <f t="shared" si="0"/>
        <v/>
      </c>
      <c r="AA8" s="73" t="str">
        <f t="shared" si="0"/>
        <v/>
      </c>
      <c r="AB8" s="73" t="str">
        <f t="shared" si="0"/>
        <v/>
      </c>
      <c r="AC8" s="73" t="str">
        <f t="shared" si="0"/>
        <v/>
      </c>
      <c r="AD8" s="73" t="str">
        <f t="shared" si="0"/>
        <v/>
      </c>
      <c r="AE8" s="73" t="str">
        <f t="shared" si="0"/>
        <v/>
      </c>
      <c r="AF8" s="73" t="str">
        <f t="shared" si="0"/>
        <v/>
      </c>
      <c r="AG8" s="73" t="str">
        <f t="shared" si="1"/>
        <v/>
      </c>
      <c r="AH8" s="73" t="str">
        <f t="shared" si="1"/>
        <v/>
      </c>
      <c r="AI8" s="73" t="str">
        <f t="shared" si="1"/>
        <v/>
      </c>
      <c r="AJ8" s="73" t="str">
        <f t="shared" si="1"/>
        <v/>
      </c>
      <c r="AK8" s="73" t="str">
        <f t="shared" si="1"/>
        <v/>
      </c>
      <c r="AL8" s="73" t="str">
        <f t="shared" si="1"/>
        <v/>
      </c>
      <c r="AM8" s="73" t="str">
        <f t="shared" si="1"/>
        <v/>
      </c>
      <c r="AN8" s="73" t="str">
        <f t="shared" si="1"/>
        <v/>
      </c>
      <c r="AO8" s="73" t="str">
        <f t="shared" si="1"/>
        <v/>
      </c>
      <c r="AP8" s="73" t="str">
        <f t="shared" si="1"/>
        <v/>
      </c>
      <c r="AQ8" s="74" t="str">
        <f t="shared" si="1"/>
        <v/>
      </c>
      <c r="AR8" s="28">
        <v>1</v>
      </c>
      <c r="AS8" s="47" t="s">
        <v>32</v>
      </c>
    </row>
    <row r="9" spans="1:45" ht="21.75" customHeight="1">
      <c r="A9" s="1" t="s">
        <v>26</v>
      </c>
      <c r="B9" s="75">
        <v>2</v>
      </c>
      <c r="C9" s="76" t="s">
        <v>36</v>
      </c>
      <c r="D9" s="77"/>
      <c r="E9" s="78"/>
      <c r="F9" s="79"/>
      <c r="G9" s="38">
        <v>490173.01</v>
      </c>
      <c r="H9" s="38"/>
      <c r="I9" s="80"/>
      <c r="J9" s="81"/>
      <c r="K9" s="42"/>
      <c r="L9" s="43"/>
      <c r="M9" s="82"/>
      <c r="N9" s="82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6"/>
      <c r="AR9" s="28"/>
      <c r="AS9" s="83"/>
    </row>
    <row r="10" spans="1:45" ht="24" customHeight="1">
      <c r="B10" s="84" t="s">
        <v>37</v>
      </c>
      <c r="C10" s="63" t="s">
        <v>38</v>
      </c>
      <c r="D10" s="64" t="s">
        <v>30</v>
      </c>
      <c r="E10" s="65">
        <v>1</v>
      </c>
      <c r="F10" s="64">
        <v>490173.01</v>
      </c>
      <c r="G10" s="67">
        <v>490173.01</v>
      </c>
      <c r="H10" s="68" t="s">
        <v>35</v>
      </c>
      <c r="I10" s="55" t="s">
        <v>31</v>
      </c>
      <c r="J10" s="69">
        <v>1</v>
      </c>
      <c r="K10" s="70">
        <v>2</v>
      </c>
      <c r="L10" s="71">
        <v>2</v>
      </c>
      <c r="M10" s="85">
        <f>(L10+K10)-1</f>
        <v>3</v>
      </c>
      <c r="N10" s="85">
        <v>1</v>
      </c>
      <c r="O10" s="73" t="str">
        <f t="shared" si="0"/>
        <v/>
      </c>
      <c r="P10" s="73">
        <f t="shared" si="0"/>
        <v>0</v>
      </c>
      <c r="Q10" s="73">
        <f t="shared" si="0"/>
        <v>0</v>
      </c>
      <c r="R10" s="73">
        <f t="shared" si="0"/>
        <v>1</v>
      </c>
      <c r="S10" s="73" t="str">
        <f t="shared" si="0"/>
        <v/>
      </c>
      <c r="T10" s="73" t="str">
        <f t="shared" si="0"/>
        <v/>
      </c>
      <c r="U10" s="73" t="str">
        <f t="shared" si="0"/>
        <v/>
      </c>
      <c r="V10" s="73" t="str">
        <f t="shared" si="0"/>
        <v/>
      </c>
      <c r="W10" s="73" t="str">
        <f t="shared" si="0"/>
        <v/>
      </c>
      <c r="X10" s="73" t="str">
        <f t="shared" si="0"/>
        <v/>
      </c>
      <c r="Y10" s="73" t="str">
        <f t="shared" si="0"/>
        <v/>
      </c>
      <c r="Z10" s="73" t="str">
        <f t="shared" si="0"/>
        <v/>
      </c>
      <c r="AA10" s="73" t="str">
        <f t="shared" si="0"/>
        <v/>
      </c>
      <c r="AB10" s="73" t="str">
        <f t="shared" si="0"/>
        <v/>
      </c>
      <c r="AC10" s="73" t="str">
        <f t="shared" si="0"/>
        <v/>
      </c>
      <c r="AD10" s="73" t="str">
        <f t="shared" si="0"/>
        <v/>
      </c>
      <c r="AE10" s="73" t="str">
        <f t="shared" si="0"/>
        <v/>
      </c>
      <c r="AF10" s="73" t="str">
        <f t="shared" si="0"/>
        <v/>
      </c>
      <c r="AG10" s="73" t="str">
        <f t="shared" si="1"/>
        <v/>
      </c>
      <c r="AH10" s="73" t="str">
        <f t="shared" si="1"/>
        <v/>
      </c>
      <c r="AI10" s="73" t="str">
        <f t="shared" si="1"/>
        <v/>
      </c>
      <c r="AJ10" s="73" t="str">
        <f t="shared" si="1"/>
        <v/>
      </c>
      <c r="AK10" s="73" t="str">
        <f t="shared" si="1"/>
        <v/>
      </c>
      <c r="AL10" s="73" t="str">
        <f t="shared" si="1"/>
        <v/>
      </c>
      <c r="AM10" s="73" t="str">
        <f t="shared" si="1"/>
        <v/>
      </c>
      <c r="AN10" s="73" t="str">
        <f t="shared" si="1"/>
        <v/>
      </c>
      <c r="AO10" s="73" t="str">
        <f t="shared" si="1"/>
        <v/>
      </c>
      <c r="AP10" s="73" t="str">
        <f t="shared" si="1"/>
        <v/>
      </c>
      <c r="AQ10" s="74" t="str">
        <f t="shared" si="1"/>
        <v/>
      </c>
      <c r="AR10" s="28">
        <v>2</v>
      </c>
      <c r="AS10" s="83" t="s">
        <v>39</v>
      </c>
    </row>
    <row r="11" spans="1:45" ht="21.75" customHeight="1">
      <c r="A11" s="1" t="s">
        <v>26</v>
      </c>
      <c r="B11" s="33">
        <v>3</v>
      </c>
      <c r="C11" s="34" t="s">
        <v>82</v>
      </c>
      <c r="D11" s="35"/>
      <c r="E11" s="36"/>
      <c r="F11" s="36"/>
      <c r="G11" s="38">
        <v>680863.23</v>
      </c>
      <c r="H11" s="39"/>
      <c r="I11" s="40"/>
      <c r="J11" s="41"/>
      <c r="K11" s="42"/>
      <c r="L11" s="43"/>
      <c r="M11" s="44"/>
      <c r="N11" s="42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6"/>
      <c r="AR11" s="28"/>
      <c r="AS11" s="47"/>
    </row>
    <row r="12" spans="1:45" ht="24" customHeight="1">
      <c r="B12" s="48" t="s">
        <v>40</v>
      </c>
      <c r="C12" s="49" t="s">
        <v>41</v>
      </c>
      <c r="D12" s="50" t="s">
        <v>30</v>
      </c>
      <c r="E12" s="51">
        <v>1</v>
      </c>
      <c r="F12" s="50">
        <v>102129.49</v>
      </c>
      <c r="G12" s="53">
        <v>102129.49</v>
      </c>
      <c r="H12" s="54" t="s">
        <v>13</v>
      </c>
      <c r="I12" s="55" t="s">
        <v>31</v>
      </c>
      <c r="J12" s="56">
        <v>0.15</v>
      </c>
      <c r="K12" s="57">
        <v>3</v>
      </c>
      <c r="L12" s="58">
        <v>1</v>
      </c>
      <c r="M12" s="59">
        <f>(L12+K12)-1</f>
        <v>3</v>
      </c>
      <c r="N12" s="57">
        <v>1</v>
      </c>
      <c r="O12" s="60" t="str">
        <f t="shared" si="0"/>
        <v/>
      </c>
      <c r="P12" s="60" t="str">
        <f t="shared" si="0"/>
        <v/>
      </c>
      <c r="Q12" s="60">
        <f t="shared" si="0"/>
        <v>0</v>
      </c>
      <c r="R12" s="60">
        <f t="shared" si="0"/>
        <v>1</v>
      </c>
      <c r="S12" s="60" t="str">
        <f t="shared" si="0"/>
        <v/>
      </c>
      <c r="T12" s="60" t="str">
        <f t="shared" si="0"/>
        <v/>
      </c>
      <c r="U12" s="60" t="str">
        <f t="shared" si="0"/>
        <v/>
      </c>
      <c r="V12" s="60" t="str">
        <f t="shared" si="0"/>
        <v/>
      </c>
      <c r="W12" s="60" t="str">
        <f t="shared" si="0"/>
        <v/>
      </c>
      <c r="X12" s="60" t="str">
        <f t="shared" si="0"/>
        <v/>
      </c>
      <c r="Y12" s="60" t="str">
        <f t="shared" si="0"/>
        <v/>
      </c>
      <c r="Z12" s="60" t="str">
        <f t="shared" si="0"/>
        <v/>
      </c>
      <c r="AA12" s="60" t="str">
        <f t="shared" si="0"/>
        <v/>
      </c>
      <c r="AB12" s="60" t="str">
        <f t="shared" si="0"/>
        <v/>
      </c>
      <c r="AC12" s="60" t="str">
        <f t="shared" si="0"/>
        <v/>
      </c>
      <c r="AD12" s="60" t="str">
        <f t="shared" si="0"/>
        <v/>
      </c>
      <c r="AE12" s="60" t="str">
        <f t="shared" si="0"/>
        <v/>
      </c>
      <c r="AF12" s="60" t="str">
        <f t="shared" si="0"/>
        <v/>
      </c>
      <c r="AG12" s="60" t="str">
        <f t="shared" si="1"/>
        <v/>
      </c>
      <c r="AH12" s="60" t="str">
        <f t="shared" si="1"/>
        <v/>
      </c>
      <c r="AI12" s="60" t="str">
        <f t="shared" si="1"/>
        <v/>
      </c>
      <c r="AJ12" s="60" t="str">
        <f t="shared" si="1"/>
        <v/>
      </c>
      <c r="AK12" s="60" t="str">
        <f t="shared" si="1"/>
        <v/>
      </c>
      <c r="AL12" s="60" t="str">
        <f t="shared" si="1"/>
        <v/>
      </c>
      <c r="AM12" s="60" t="str">
        <f t="shared" si="1"/>
        <v/>
      </c>
      <c r="AN12" s="60" t="str">
        <f t="shared" si="1"/>
        <v/>
      </c>
      <c r="AO12" s="60" t="str">
        <f t="shared" si="1"/>
        <v/>
      </c>
      <c r="AP12" s="60" t="str">
        <f t="shared" si="1"/>
        <v/>
      </c>
      <c r="AQ12" s="61" t="str">
        <f t="shared" si="1"/>
        <v/>
      </c>
      <c r="AR12" s="28">
        <v>3</v>
      </c>
      <c r="AS12" s="47" t="s">
        <v>42</v>
      </c>
    </row>
    <row r="13" spans="1:45" ht="24" customHeight="1">
      <c r="B13" s="62" t="s">
        <v>43</v>
      </c>
      <c r="C13" s="63" t="s">
        <v>44</v>
      </c>
      <c r="D13" s="64" t="s">
        <v>30</v>
      </c>
      <c r="E13" s="65">
        <v>1</v>
      </c>
      <c r="F13" s="66">
        <v>578733.74</v>
      </c>
      <c r="G13" s="67">
        <v>578733.74</v>
      </c>
      <c r="H13" s="68" t="s">
        <v>13</v>
      </c>
      <c r="I13" s="55" t="s">
        <v>31</v>
      </c>
      <c r="J13" s="69">
        <v>0.85</v>
      </c>
      <c r="K13" s="70">
        <v>4</v>
      </c>
      <c r="L13" s="71">
        <v>3</v>
      </c>
      <c r="M13" s="70">
        <f>(L13+K13)-1</f>
        <v>6</v>
      </c>
      <c r="N13" s="70">
        <v>1</v>
      </c>
      <c r="O13" s="73" t="str">
        <f t="shared" si="0"/>
        <v/>
      </c>
      <c r="P13" s="73" t="str">
        <f t="shared" si="0"/>
        <v/>
      </c>
      <c r="Q13" s="73" t="str">
        <f t="shared" si="0"/>
        <v/>
      </c>
      <c r="R13" s="73">
        <f t="shared" si="0"/>
        <v>0</v>
      </c>
      <c r="S13" s="73">
        <f t="shared" si="0"/>
        <v>0</v>
      </c>
      <c r="T13" s="73">
        <f t="shared" si="0"/>
        <v>0</v>
      </c>
      <c r="U13" s="73">
        <f t="shared" si="0"/>
        <v>1</v>
      </c>
      <c r="V13" s="73" t="str">
        <f t="shared" si="0"/>
        <v/>
      </c>
      <c r="W13" s="73" t="str">
        <f t="shared" si="0"/>
        <v/>
      </c>
      <c r="X13" s="73" t="str">
        <f t="shared" si="0"/>
        <v/>
      </c>
      <c r="Y13" s="73" t="str">
        <f t="shared" si="0"/>
        <v/>
      </c>
      <c r="Z13" s="73" t="str">
        <f t="shared" si="0"/>
        <v/>
      </c>
      <c r="AA13" s="73" t="str">
        <f t="shared" si="0"/>
        <v/>
      </c>
      <c r="AB13" s="73" t="str">
        <f t="shared" si="0"/>
        <v/>
      </c>
      <c r="AC13" s="73" t="str">
        <f t="shared" si="0"/>
        <v/>
      </c>
      <c r="AD13" s="73" t="str">
        <f t="shared" si="0"/>
        <v/>
      </c>
      <c r="AE13" s="73" t="str">
        <f t="shared" si="0"/>
        <v/>
      </c>
      <c r="AF13" s="73" t="str">
        <f t="shared" si="0"/>
        <v/>
      </c>
      <c r="AG13" s="73" t="str">
        <f t="shared" si="1"/>
        <v/>
      </c>
      <c r="AH13" s="73" t="str">
        <f t="shared" si="1"/>
        <v/>
      </c>
      <c r="AI13" s="73" t="str">
        <f t="shared" si="1"/>
        <v/>
      </c>
      <c r="AJ13" s="73" t="str">
        <f t="shared" si="1"/>
        <v/>
      </c>
      <c r="AK13" s="73" t="str">
        <f t="shared" si="1"/>
        <v/>
      </c>
      <c r="AL13" s="73" t="str">
        <f t="shared" si="1"/>
        <v/>
      </c>
      <c r="AM13" s="73" t="str">
        <f t="shared" si="1"/>
        <v/>
      </c>
      <c r="AN13" s="73" t="str">
        <f t="shared" si="1"/>
        <v/>
      </c>
      <c r="AO13" s="73" t="str">
        <f t="shared" si="1"/>
        <v/>
      </c>
      <c r="AP13" s="73" t="str">
        <f t="shared" si="1"/>
        <v/>
      </c>
      <c r="AQ13" s="74" t="str">
        <f t="shared" si="1"/>
        <v/>
      </c>
      <c r="AR13" s="86">
        <v>3</v>
      </c>
      <c r="AS13" s="83" t="s">
        <v>45</v>
      </c>
    </row>
    <row r="14" spans="1:45" ht="21.75" customHeight="1">
      <c r="A14" s="1" t="s">
        <v>26</v>
      </c>
      <c r="B14" s="75">
        <v>4</v>
      </c>
      <c r="C14" s="87" t="s">
        <v>46</v>
      </c>
      <c r="D14" s="78"/>
      <c r="E14" s="37"/>
      <c r="F14" s="37"/>
      <c r="G14" s="38">
        <v>7120569.3300000001</v>
      </c>
      <c r="H14" s="88"/>
      <c r="I14" s="89"/>
      <c r="J14" s="81"/>
      <c r="K14" s="42"/>
      <c r="L14" s="43"/>
      <c r="M14" s="42"/>
      <c r="N14" s="42"/>
      <c r="O14" s="60" t="str">
        <f t="shared" si="0"/>
        <v/>
      </c>
      <c r="P14" s="60" t="str">
        <f t="shared" si="0"/>
        <v/>
      </c>
      <c r="Q14" s="60" t="str">
        <f t="shared" si="0"/>
        <v/>
      </c>
      <c r="R14" s="60" t="str">
        <f t="shared" si="0"/>
        <v/>
      </c>
      <c r="S14" s="60" t="str">
        <f t="shared" si="0"/>
        <v/>
      </c>
      <c r="T14" s="60" t="str">
        <f t="shared" si="0"/>
        <v/>
      </c>
      <c r="U14" s="60" t="str">
        <f t="shared" si="0"/>
        <v/>
      </c>
      <c r="V14" s="60" t="str">
        <f t="shared" si="0"/>
        <v/>
      </c>
      <c r="W14" s="60" t="str">
        <f t="shared" si="0"/>
        <v/>
      </c>
      <c r="X14" s="60" t="str">
        <f t="shared" si="0"/>
        <v/>
      </c>
      <c r="Y14" s="60" t="str">
        <f t="shared" si="0"/>
        <v/>
      </c>
      <c r="Z14" s="60" t="str">
        <f t="shared" si="0"/>
        <v/>
      </c>
      <c r="AA14" s="60" t="str">
        <f t="shared" si="0"/>
        <v/>
      </c>
      <c r="AB14" s="60" t="str">
        <f t="shared" si="0"/>
        <v/>
      </c>
      <c r="AC14" s="60" t="str">
        <f t="shared" si="0"/>
        <v/>
      </c>
      <c r="AD14" s="60" t="str">
        <f t="shared" si="0"/>
        <v/>
      </c>
      <c r="AE14" s="60" t="str">
        <f t="shared" si="0"/>
        <v/>
      </c>
      <c r="AF14" s="60" t="str">
        <f t="shared" si="0"/>
        <v/>
      </c>
      <c r="AG14" s="60" t="str">
        <f t="shared" si="1"/>
        <v/>
      </c>
      <c r="AH14" s="60" t="str">
        <f t="shared" si="1"/>
        <v/>
      </c>
      <c r="AI14" s="60" t="str">
        <f t="shared" si="1"/>
        <v/>
      </c>
      <c r="AJ14" s="60" t="str">
        <f t="shared" si="1"/>
        <v/>
      </c>
      <c r="AK14" s="60" t="str">
        <f t="shared" si="1"/>
        <v/>
      </c>
      <c r="AL14" s="60" t="str">
        <f t="shared" si="1"/>
        <v/>
      </c>
      <c r="AM14" s="60" t="str">
        <f t="shared" si="1"/>
        <v/>
      </c>
      <c r="AN14" s="60" t="str">
        <f t="shared" si="1"/>
        <v/>
      </c>
      <c r="AO14" s="60" t="str">
        <f t="shared" si="1"/>
        <v/>
      </c>
      <c r="AP14" s="60" t="str">
        <f t="shared" si="1"/>
        <v/>
      </c>
      <c r="AQ14" s="61" t="str">
        <f t="shared" si="1"/>
        <v/>
      </c>
      <c r="AR14" s="86"/>
      <c r="AS14" s="83"/>
    </row>
    <row r="15" spans="1:45" ht="24" customHeight="1">
      <c r="B15" s="90" t="s">
        <v>83</v>
      </c>
      <c r="C15" s="49" t="s">
        <v>84</v>
      </c>
      <c r="D15" s="52"/>
      <c r="E15" s="91"/>
      <c r="F15" s="91"/>
      <c r="G15" s="53"/>
      <c r="H15" s="54"/>
      <c r="I15" s="55"/>
      <c r="J15" s="92"/>
      <c r="K15" s="57"/>
      <c r="L15" s="58"/>
      <c r="M15" s="59"/>
      <c r="N15" s="57"/>
      <c r="O15" s="60" t="str">
        <f t="shared" si="0"/>
        <v/>
      </c>
      <c r="P15" s="60" t="str">
        <f t="shared" si="0"/>
        <v/>
      </c>
      <c r="Q15" s="60" t="str">
        <f t="shared" si="0"/>
        <v/>
      </c>
      <c r="R15" s="60" t="str">
        <f t="shared" si="0"/>
        <v/>
      </c>
      <c r="S15" s="60" t="str">
        <f t="shared" si="0"/>
        <v/>
      </c>
      <c r="T15" s="60" t="str">
        <f t="shared" si="0"/>
        <v/>
      </c>
      <c r="U15" s="60" t="str">
        <f t="shared" si="0"/>
        <v/>
      </c>
      <c r="V15" s="60" t="str">
        <f t="shared" si="0"/>
        <v/>
      </c>
      <c r="W15" s="60" t="str">
        <f t="shared" si="0"/>
        <v/>
      </c>
      <c r="X15" s="60" t="str">
        <f t="shared" si="0"/>
        <v/>
      </c>
      <c r="Y15" s="60" t="str">
        <f t="shared" si="0"/>
        <v/>
      </c>
      <c r="Z15" s="60" t="str">
        <f t="shared" si="0"/>
        <v/>
      </c>
      <c r="AA15" s="60" t="str">
        <f t="shared" si="0"/>
        <v/>
      </c>
      <c r="AB15" s="60" t="str">
        <f t="shared" si="0"/>
        <v/>
      </c>
      <c r="AC15" s="60" t="str">
        <f t="shared" si="0"/>
        <v/>
      </c>
      <c r="AD15" s="60" t="str">
        <f t="shared" si="0"/>
        <v/>
      </c>
      <c r="AE15" s="60" t="str">
        <f t="shared" si="0"/>
        <v/>
      </c>
      <c r="AF15" s="60" t="str">
        <f t="shared" si="0"/>
        <v/>
      </c>
      <c r="AG15" s="60" t="str">
        <f t="shared" si="1"/>
        <v/>
      </c>
      <c r="AH15" s="60" t="str">
        <f t="shared" si="1"/>
        <v/>
      </c>
      <c r="AI15" s="60" t="str">
        <f t="shared" si="1"/>
        <v/>
      </c>
      <c r="AJ15" s="60" t="str">
        <f t="shared" si="1"/>
        <v/>
      </c>
      <c r="AK15" s="60" t="str">
        <f t="shared" si="1"/>
        <v/>
      </c>
      <c r="AL15" s="60" t="str">
        <f t="shared" si="1"/>
        <v/>
      </c>
      <c r="AM15" s="60" t="str">
        <f t="shared" si="1"/>
        <v/>
      </c>
      <c r="AN15" s="60" t="str">
        <f t="shared" si="1"/>
        <v/>
      </c>
      <c r="AO15" s="60" t="str">
        <f t="shared" si="1"/>
        <v/>
      </c>
      <c r="AP15" s="60" t="str">
        <f t="shared" si="1"/>
        <v/>
      </c>
      <c r="AQ15" s="61" t="str">
        <f t="shared" si="1"/>
        <v/>
      </c>
      <c r="AR15" s="86"/>
      <c r="AS15" s="47"/>
    </row>
    <row r="16" spans="1:45" ht="24" customHeight="1">
      <c r="B16" s="90" t="s">
        <v>47</v>
      </c>
      <c r="C16" s="49" t="s">
        <v>48</v>
      </c>
      <c r="D16" s="50" t="s">
        <v>30</v>
      </c>
      <c r="E16" s="51">
        <v>1</v>
      </c>
      <c r="F16" s="50">
        <v>186949.63</v>
      </c>
      <c r="G16" s="53">
        <v>186949.63</v>
      </c>
      <c r="H16" s="54" t="s">
        <v>35</v>
      </c>
      <c r="I16" s="55" t="s">
        <v>31</v>
      </c>
      <c r="J16" s="92">
        <f t="shared" ref="J16:J21" si="2">G16/$G$14</f>
        <v>2.6254871111549165E-2</v>
      </c>
      <c r="K16" s="57">
        <v>4</v>
      </c>
      <c r="L16" s="58">
        <v>0.7</v>
      </c>
      <c r="M16" s="59">
        <f t="shared" ref="M16:M21" si="3">(L16+K16)-1</f>
        <v>3.7</v>
      </c>
      <c r="N16" s="57">
        <v>0.3</v>
      </c>
      <c r="O16" s="60" t="str">
        <f t="shared" si="0"/>
        <v/>
      </c>
      <c r="P16" s="60" t="str">
        <f t="shared" si="0"/>
        <v/>
      </c>
      <c r="Q16" s="60" t="str">
        <f t="shared" si="0"/>
        <v/>
      </c>
      <c r="R16" s="60">
        <f t="shared" si="0"/>
        <v>1</v>
      </c>
      <c r="S16" s="60" t="str">
        <f t="shared" si="0"/>
        <v/>
      </c>
      <c r="T16" s="60" t="str">
        <f t="shared" si="0"/>
        <v/>
      </c>
      <c r="U16" s="60" t="str">
        <f t="shared" si="0"/>
        <v/>
      </c>
      <c r="V16" s="60" t="str">
        <f t="shared" si="0"/>
        <v/>
      </c>
      <c r="W16" s="60" t="str">
        <f t="shared" si="0"/>
        <v/>
      </c>
      <c r="X16" s="60" t="str">
        <f t="shared" si="0"/>
        <v/>
      </c>
      <c r="Y16" s="60" t="str">
        <f t="shared" si="0"/>
        <v/>
      </c>
      <c r="Z16" s="60" t="str">
        <f t="shared" si="0"/>
        <v/>
      </c>
      <c r="AA16" s="60" t="str">
        <f t="shared" si="0"/>
        <v/>
      </c>
      <c r="AB16" s="60" t="str">
        <f t="shared" si="0"/>
        <v/>
      </c>
      <c r="AC16" s="60" t="str">
        <f t="shared" si="0"/>
        <v/>
      </c>
      <c r="AD16" s="60" t="str">
        <f t="shared" si="0"/>
        <v/>
      </c>
      <c r="AE16" s="60" t="str">
        <f t="shared" si="0"/>
        <v/>
      </c>
      <c r="AF16" s="60" t="str">
        <f t="shared" si="0"/>
        <v/>
      </c>
      <c r="AG16" s="60" t="str">
        <f t="shared" si="1"/>
        <v/>
      </c>
      <c r="AH16" s="60" t="str">
        <f t="shared" si="1"/>
        <v/>
      </c>
      <c r="AI16" s="60" t="str">
        <f t="shared" si="1"/>
        <v/>
      </c>
      <c r="AJ16" s="60" t="str">
        <f t="shared" si="1"/>
        <v/>
      </c>
      <c r="AK16" s="60" t="str">
        <f t="shared" si="1"/>
        <v/>
      </c>
      <c r="AL16" s="60" t="str">
        <f t="shared" si="1"/>
        <v/>
      </c>
      <c r="AM16" s="60" t="str">
        <f t="shared" si="1"/>
        <v/>
      </c>
      <c r="AN16" s="60" t="str">
        <f t="shared" si="1"/>
        <v/>
      </c>
      <c r="AO16" s="60" t="str">
        <f t="shared" si="1"/>
        <v/>
      </c>
      <c r="AP16" s="60" t="str">
        <f t="shared" si="1"/>
        <v/>
      </c>
      <c r="AQ16" s="61" t="str">
        <f t="shared" si="1"/>
        <v/>
      </c>
      <c r="AR16" s="86">
        <v>4</v>
      </c>
      <c r="AS16" s="47" t="s">
        <v>39</v>
      </c>
    </row>
    <row r="17" spans="1:45" ht="24" customHeight="1">
      <c r="B17" s="90" t="s">
        <v>49</v>
      </c>
      <c r="C17" s="49" t="s">
        <v>85</v>
      </c>
      <c r="D17" s="52" t="s">
        <v>86</v>
      </c>
      <c r="E17" s="91">
        <v>550</v>
      </c>
      <c r="F17" s="50">
        <v>1953.62</v>
      </c>
      <c r="G17" s="53">
        <v>1074491</v>
      </c>
      <c r="H17" s="54" t="s">
        <v>35</v>
      </c>
      <c r="I17" s="55" t="s">
        <v>31</v>
      </c>
      <c r="J17" s="92">
        <f t="shared" si="2"/>
        <v>0.15089959105840206</v>
      </c>
      <c r="K17" s="57">
        <v>4</v>
      </c>
      <c r="L17" s="58">
        <v>4</v>
      </c>
      <c r="M17" s="59">
        <f t="shared" si="3"/>
        <v>7</v>
      </c>
      <c r="N17" s="57">
        <v>1</v>
      </c>
      <c r="O17" s="60" t="str">
        <f t="shared" si="0"/>
        <v/>
      </c>
      <c r="P17" s="60" t="str">
        <f t="shared" si="0"/>
        <v/>
      </c>
      <c r="Q17" s="60" t="str">
        <f t="shared" si="0"/>
        <v/>
      </c>
      <c r="R17" s="60">
        <f t="shared" si="0"/>
        <v>0</v>
      </c>
      <c r="S17" s="60">
        <f t="shared" si="0"/>
        <v>0</v>
      </c>
      <c r="T17" s="60">
        <f t="shared" si="0"/>
        <v>0</v>
      </c>
      <c r="U17" s="60">
        <f t="shared" si="0"/>
        <v>0</v>
      </c>
      <c r="V17" s="60">
        <f t="shared" si="0"/>
        <v>1</v>
      </c>
      <c r="W17" s="60" t="str">
        <f t="shared" si="0"/>
        <v/>
      </c>
      <c r="X17" s="60" t="str">
        <f t="shared" si="0"/>
        <v/>
      </c>
      <c r="Y17" s="60" t="str">
        <f t="shared" si="0"/>
        <v/>
      </c>
      <c r="Z17" s="60" t="str">
        <f t="shared" si="0"/>
        <v/>
      </c>
      <c r="AA17" s="60" t="str">
        <f t="shared" si="0"/>
        <v/>
      </c>
      <c r="AB17" s="60" t="str">
        <f t="shared" si="0"/>
        <v/>
      </c>
      <c r="AC17" s="60" t="str">
        <f t="shared" si="0"/>
        <v/>
      </c>
      <c r="AD17" s="60" t="str">
        <f t="shared" si="0"/>
        <v/>
      </c>
      <c r="AE17" s="60" t="str">
        <f t="shared" si="0"/>
        <v/>
      </c>
      <c r="AF17" s="60" t="str">
        <f t="shared" si="0"/>
        <v/>
      </c>
      <c r="AG17" s="60" t="str">
        <f t="shared" si="1"/>
        <v/>
      </c>
      <c r="AH17" s="60" t="str">
        <f t="shared" si="1"/>
        <v/>
      </c>
      <c r="AI17" s="60" t="str">
        <f t="shared" si="1"/>
        <v/>
      </c>
      <c r="AJ17" s="60" t="str">
        <f t="shared" si="1"/>
        <v/>
      </c>
      <c r="AK17" s="60" t="str">
        <f t="shared" si="1"/>
        <v/>
      </c>
      <c r="AL17" s="60" t="str">
        <f t="shared" si="1"/>
        <v/>
      </c>
      <c r="AM17" s="60" t="str">
        <f t="shared" si="1"/>
        <v/>
      </c>
      <c r="AN17" s="60" t="str">
        <f t="shared" si="1"/>
        <v/>
      </c>
      <c r="AO17" s="60" t="str">
        <f t="shared" si="1"/>
        <v/>
      </c>
      <c r="AP17" s="60" t="str">
        <f t="shared" si="1"/>
        <v/>
      </c>
      <c r="AQ17" s="61" t="str">
        <f t="shared" si="1"/>
        <v/>
      </c>
      <c r="AR17" s="86">
        <v>4</v>
      </c>
      <c r="AS17" s="47" t="s">
        <v>39</v>
      </c>
    </row>
    <row r="18" spans="1:45" ht="24" customHeight="1">
      <c r="B18" s="90" t="s">
        <v>50</v>
      </c>
      <c r="C18" s="49" t="s">
        <v>87</v>
      </c>
      <c r="D18" s="50" t="s">
        <v>30</v>
      </c>
      <c r="E18" s="51">
        <v>1</v>
      </c>
      <c r="F18" s="50">
        <v>3365093.42</v>
      </c>
      <c r="G18" s="53">
        <v>3365093.42</v>
      </c>
      <c r="H18" s="54" t="s">
        <v>35</v>
      </c>
      <c r="I18" s="55" t="s">
        <v>31</v>
      </c>
      <c r="J18" s="92">
        <f t="shared" si="2"/>
        <v>0.47258769124294164</v>
      </c>
      <c r="K18" s="57">
        <v>4</v>
      </c>
      <c r="L18" s="58">
        <v>4</v>
      </c>
      <c r="M18" s="59">
        <f t="shared" si="3"/>
        <v>7</v>
      </c>
      <c r="N18" s="57">
        <v>1</v>
      </c>
      <c r="O18" s="60" t="str">
        <f t="shared" si="0"/>
        <v/>
      </c>
      <c r="P18" s="60" t="str">
        <f t="shared" si="0"/>
        <v/>
      </c>
      <c r="Q18" s="60" t="str">
        <f t="shared" si="0"/>
        <v/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1</v>
      </c>
      <c r="W18" s="60" t="str">
        <f t="shared" si="0"/>
        <v/>
      </c>
      <c r="X18" s="60" t="str">
        <f t="shared" si="0"/>
        <v/>
      </c>
      <c r="Y18" s="60" t="str">
        <f t="shared" si="0"/>
        <v/>
      </c>
      <c r="Z18" s="60" t="str">
        <f t="shared" si="0"/>
        <v/>
      </c>
      <c r="AA18" s="60" t="str">
        <f t="shared" si="0"/>
        <v/>
      </c>
      <c r="AB18" s="60" t="str">
        <f t="shared" si="0"/>
        <v/>
      </c>
      <c r="AC18" s="60" t="str">
        <f t="shared" si="0"/>
        <v/>
      </c>
      <c r="AD18" s="60" t="str">
        <f t="shared" si="0"/>
        <v/>
      </c>
      <c r="AE18" s="60" t="str">
        <f t="shared" si="1"/>
        <v/>
      </c>
      <c r="AF18" s="60" t="str">
        <f t="shared" si="1"/>
        <v/>
      </c>
      <c r="AG18" s="60" t="str">
        <f t="shared" si="1"/>
        <v/>
      </c>
      <c r="AH18" s="60" t="str">
        <f t="shared" si="1"/>
        <v/>
      </c>
      <c r="AI18" s="60" t="str">
        <f t="shared" si="1"/>
        <v/>
      </c>
      <c r="AJ18" s="60" t="str">
        <f t="shared" si="1"/>
        <v/>
      </c>
      <c r="AK18" s="60" t="str">
        <f t="shared" si="1"/>
        <v/>
      </c>
      <c r="AL18" s="60" t="str">
        <f t="shared" si="1"/>
        <v/>
      </c>
      <c r="AM18" s="60" t="str">
        <f t="shared" si="1"/>
        <v/>
      </c>
      <c r="AN18" s="60" t="str">
        <f t="shared" si="1"/>
        <v/>
      </c>
      <c r="AO18" s="60" t="str">
        <f t="shared" si="1"/>
        <v/>
      </c>
      <c r="AP18" s="60" t="str">
        <f t="shared" si="1"/>
        <v/>
      </c>
      <c r="AQ18" s="61" t="str">
        <f t="shared" si="1"/>
        <v/>
      </c>
      <c r="AR18" s="86">
        <v>4</v>
      </c>
      <c r="AS18" s="47" t="s">
        <v>39</v>
      </c>
    </row>
    <row r="19" spans="1:45" ht="24" customHeight="1">
      <c r="B19" s="90" t="s">
        <v>51</v>
      </c>
      <c r="C19" s="49" t="s">
        <v>52</v>
      </c>
      <c r="D19" s="50" t="s">
        <v>30</v>
      </c>
      <c r="E19" s="51">
        <v>1</v>
      </c>
      <c r="F19" s="50">
        <v>186949.63</v>
      </c>
      <c r="G19" s="53">
        <v>186949.63</v>
      </c>
      <c r="H19" s="54" t="s">
        <v>35</v>
      </c>
      <c r="I19" s="55" t="s">
        <v>31</v>
      </c>
      <c r="J19" s="92">
        <f t="shared" si="2"/>
        <v>2.6254871111549165E-2</v>
      </c>
      <c r="K19" s="57">
        <v>4</v>
      </c>
      <c r="L19" s="58">
        <v>4</v>
      </c>
      <c r="M19" s="59">
        <f t="shared" si="3"/>
        <v>7</v>
      </c>
      <c r="N19" s="57">
        <v>1</v>
      </c>
      <c r="O19" s="60" t="str">
        <f t="shared" si="0"/>
        <v/>
      </c>
      <c r="P19" s="60" t="str">
        <f t="shared" si="0"/>
        <v/>
      </c>
      <c r="Q19" s="60" t="str">
        <f t="shared" si="0"/>
        <v/>
      </c>
      <c r="R19" s="60">
        <f t="shared" si="0"/>
        <v>0</v>
      </c>
      <c r="S19" s="60">
        <f t="shared" si="0"/>
        <v>0</v>
      </c>
      <c r="T19" s="60">
        <f t="shared" si="0"/>
        <v>0</v>
      </c>
      <c r="U19" s="60">
        <f t="shared" si="0"/>
        <v>0</v>
      </c>
      <c r="V19" s="60">
        <f t="shared" si="0"/>
        <v>1</v>
      </c>
      <c r="W19" s="60" t="str">
        <f t="shared" si="0"/>
        <v/>
      </c>
      <c r="X19" s="60" t="str">
        <f t="shared" si="0"/>
        <v/>
      </c>
      <c r="Y19" s="60" t="str">
        <f t="shared" si="0"/>
        <v/>
      </c>
      <c r="Z19" s="60" t="str">
        <f t="shared" si="0"/>
        <v/>
      </c>
      <c r="AA19" s="60" t="str">
        <f t="shared" si="0"/>
        <v/>
      </c>
      <c r="AB19" s="60" t="str">
        <f t="shared" si="0"/>
        <v/>
      </c>
      <c r="AC19" s="60" t="str">
        <f t="shared" si="0"/>
        <v/>
      </c>
      <c r="AD19" s="60" t="str">
        <f t="shared" si="0"/>
        <v/>
      </c>
      <c r="AE19" s="60" t="str">
        <f t="shared" si="0"/>
        <v/>
      </c>
      <c r="AF19" s="60" t="str">
        <f t="shared" si="0"/>
        <v/>
      </c>
      <c r="AG19" s="60" t="str">
        <f t="shared" si="1"/>
        <v/>
      </c>
      <c r="AH19" s="60" t="str">
        <f t="shared" si="1"/>
        <v/>
      </c>
      <c r="AI19" s="60" t="str">
        <f t="shared" si="1"/>
        <v/>
      </c>
      <c r="AJ19" s="60" t="str">
        <f t="shared" si="1"/>
        <v/>
      </c>
      <c r="AK19" s="60" t="str">
        <f t="shared" si="1"/>
        <v/>
      </c>
      <c r="AL19" s="60" t="str">
        <f t="shared" si="1"/>
        <v/>
      </c>
      <c r="AM19" s="60" t="str">
        <f t="shared" si="1"/>
        <v/>
      </c>
      <c r="AN19" s="60" t="str">
        <f t="shared" si="1"/>
        <v/>
      </c>
      <c r="AO19" s="60" t="str">
        <f t="shared" si="1"/>
        <v/>
      </c>
      <c r="AP19" s="60" t="str">
        <f t="shared" si="1"/>
        <v/>
      </c>
      <c r="AQ19" s="61" t="str">
        <f t="shared" si="1"/>
        <v/>
      </c>
      <c r="AR19" s="86">
        <v>4</v>
      </c>
      <c r="AS19" s="47" t="s">
        <v>42</v>
      </c>
    </row>
    <row r="20" spans="1:45" ht="24" customHeight="1">
      <c r="B20" s="90" t="s">
        <v>53</v>
      </c>
      <c r="C20" s="49" t="s">
        <v>54</v>
      </c>
      <c r="D20" s="50" t="s">
        <v>30</v>
      </c>
      <c r="E20" s="51">
        <v>1</v>
      </c>
      <c r="F20" s="50">
        <v>1733509.67</v>
      </c>
      <c r="G20" s="53">
        <v>1733509.67</v>
      </c>
      <c r="H20" s="54" t="s">
        <v>35</v>
      </c>
      <c r="I20" s="55" t="s">
        <v>31</v>
      </c>
      <c r="J20" s="92">
        <f t="shared" si="2"/>
        <v>0.24345099242225901</v>
      </c>
      <c r="K20" s="57">
        <v>5</v>
      </c>
      <c r="L20" s="58">
        <v>4</v>
      </c>
      <c r="M20" s="59">
        <f t="shared" si="3"/>
        <v>8</v>
      </c>
      <c r="N20" s="57">
        <v>2</v>
      </c>
      <c r="O20" s="60" t="str">
        <f t="shared" si="0"/>
        <v/>
      </c>
      <c r="P20" s="60" t="str">
        <f t="shared" si="0"/>
        <v/>
      </c>
      <c r="Q20" s="60" t="str">
        <f t="shared" si="0"/>
        <v/>
      </c>
      <c r="R20" s="60" t="str">
        <f t="shared" si="0"/>
        <v/>
      </c>
      <c r="S20" s="60">
        <f t="shared" si="0"/>
        <v>0</v>
      </c>
      <c r="T20" s="60">
        <f t="shared" si="0"/>
        <v>0</v>
      </c>
      <c r="U20" s="60">
        <f t="shared" si="0"/>
        <v>0</v>
      </c>
      <c r="V20" s="60">
        <f t="shared" si="0"/>
        <v>0</v>
      </c>
      <c r="W20" s="60">
        <f t="shared" si="0"/>
        <v>0</v>
      </c>
      <c r="X20" s="60">
        <f t="shared" si="0"/>
        <v>1</v>
      </c>
      <c r="Y20" s="60" t="str">
        <f t="shared" si="0"/>
        <v/>
      </c>
      <c r="Z20" s="60" t="str">
        <f t="shared" si="0"/>
        <v/>
      </c>
      <c r="AA20" s="60" t="str">
        <f t="shared" si="0"/>
        <v/>
      </c>
      <c r="AB20" s="60" t="str">
        <f t="shared" si="0"/>
        <v/>
      </c>
      <c r="AC20" s="60" t="str">
        <f t="shared" si="0"/>
        <v/>
      </c>
      <c r="AD20" s="60" t="str">
        <f t="shared" si="0"/>
        <v/>
      </c>
      <c r="AE20" s="60" t="str">
        <f t="shared" si="0"/>
        <v/>
      </c>
      <c r="AF20" s="60" t="str">
        <f t="shared" si="0"/>
        <v/>
      </c>
      <c r="AG20" s="60" t="str">
        <f t="shared" si="1"/>
        <v/>
      </c>
      <c r="AH20" s="60" t="str">
        <f t="shared" si="1"/>
        <v/>
      </c>
      <c r="AI20" s="60" t="str">
        <f t="shared" si="1"/>
        <v/>
      </c>
      <c r="AJ20" s="60" t="str">
        <f t="shared" si="1"/>
        <v/>
      </c>
      <c r="AK20" s="60" t="str">
        <f t="shared" si="1"/>
        <v/>
      </c>
      <c r="AL20" s="60" t="str">
        <f t="shared" si="1"/>
        <v/>
      </c>
      <c r="AM20" s="60" t="str">
        <f t="shared" si="1"/>
        <v/>
      </c>
      <c r="AN20" s="60" t="str">
        <f t="shared" si="1"/>
        <v/>
      </c>
      <c r="AO20" s="60" t="str">
        <f t="shared" si="1"/>
        <v/>
      </c>
      <c r="AP20" s="60" t="str">
        <f t="shared" si="1"/>
        <v/>
      </c>
      <c r="AQ20" s="61" t="str">
        <f t="shared" si="1"/>
        <v/>
      </c>
      <c r="AR20" s="28">
        <v>4</v>
      </c>
      <c r="AS20" s="83" t="s">
        <v>45</v>
      </c>
    </row>
    <row r="21" spans="1:45" ht="24" customHeight="1">
      <c r="B21" s="90" t="s">
        <v>55</v>
      </c>
      <c r="C21" s="49" t="s">
        <v>56</v>
      </c>
      <c r="D21" s="50" t="s">
        <v>30</v>
      </c>
      <c r="E21" s="51">
        <v>1</v>
      </c>
      <c r="F21" s="50">
        <v>573575.98</v>
      </c>
      <c r="G21" s="53">
        <v>573575.98</v>
      </c>
      <c r="H21" s="54" t="s">
        <v>35</v>
      </c>
      <c r="I21" s="55" t="s">
        <v>31</v>
      </c>
      <c r="J21" s="92">
        <f t="shared" si="2"/>
        <v>8.0551983053298915E-2</v>
      </c>
      <c r="K21" s="57">
        <v>4</v>
      </c>
      <c r="L21" s="58">
        <v>3</v>
      </c>
      <c r="M21" s="59">
        <f t="shared" si="3"/>
        <v>6</v>
      </c>
      <c r="N21" s="57">
        <v>2</v>
      </c>
      <c r="O21" s="60" t="str">
        <f t="shared" si="0"/>
        <v/>
      </c>
      <c r="P21" s="60" t="str">
        <f t="shared" si="0"/>
        <v/>
      </c>
      <c r="Q21" s="60" t="str">
        <f t="shared" si="0"/>
        <v/>
      </c>
      <c r="R21" s="60">
        <f t="shared" si="0"/>
        <v>0</v>
      </c>
      <c r="S21" s="60">
        <f t="shared" si="0"/>
        <v>0</v>
      </c>
      <c r="T21" s="60">
        <f t="shared" si="0"/>
        <v>0</v>
      </c>
      <c r="U21" s="60">
        <f t="shared" si="0"/>
        <v>0</v>
      </c>
      <c r="V21" s="60">
        <f t="shared" si="0"/>
        <v>1</v>
      </c>
      <c r="W21" s="60" t="str">
        <f t="shared" si="0"/>
        <v/>
      </c>
      <c r="X21" s="60" t="str">
        <f t="shared" si="0"/>
        <v/>
      </c>
      <c r="Y21" s="60" t="str">
        <f t="shared" si="0"/>
        <v/>
      </c>
      <c r="Z21" s="60" t="str">
        <f t="shared" si="0"/>
        <v/>
      </c>
      <c r="AA21" s="60" t="str">
        <f t="shared" si="0"/>
        <v/>
      </c>
      <c r="AB21" s="60" t="str">
        <f t="shared" si="0"/>
        <v/>
      </c>
      <c r="AC21" s="60" t="str">
        <f t="shared" si="0"/>
        <v/>
      </c>
      <c r="AD21" s="60" t="str">
        <f t="shared" si="0"/>
        <v/>
      </c>
      <c r="AE21" s="60" t="str">
        <f t="shared" si="0"/>
        <v/>
      </c>
      <c r="AF21" s="60" t="str">
        <f t="shared" si="0"/>
        <v/>
      </c>
      <c r="AG21" s="60" t="str">
        <f t="shared" si="1"/>
        <v/>
      </c>
      <c r="AH21" s="60" t="str">
        <f t="shared" si="1"/>
        <v/>
      </c>
      <c r="AI21" s="60" t="str">
        <f t="shared" si="1"/>
        <v/>
      </c>
      <c r="AJ21" s="60" t="str">
        <f t="shared" si="1"/>
        <v/>
      </c>
      <c r="AK21" s="60" t="str">
        <f t="shared" si="1"/>
        <v/>
      </c>
      <c r="AL21" s="60" t="str">
        <f t="shared" si="1"/>
        <v/>
      </c>
      <c r="AM21" s="60" t="str">
        <f t="shared" si="1"/>
        <v/>
      </c>
      <c r="AN21" s="60" t="str">
        <f t="shared" si="1"/>
        <v/>
      </c>
      <c r="AO21" s="60" t="str">
        <f t="shared" si="1"/>
        <v/>
      </c>
      <c r="AP21" s="60" t="str">
        <f t="shared" si="1"/>
        <v/>
      </c>
      <c r="AQ21" s="61" t="str">
        <f t="shared" si="1"/>
        <v/>
      </c>
      <c r="AR21" s="28">
        <v>4</v>
      </c>
      <c r="AS21" s="83" t="s">
        <v>45</v>
      </c>
    </row>
    <row r="22" spans="1:45" ht="21.75" customHeight="1">
      <c r="A22" s="1" t="s">
        <v>26</v>
      </c>
      <c r="B22" s="75">
        <v>5</v>
      </c>
      <c r="C22" s="87" t="s">
        <v>88</v>
      </c>
      <c r="D22" s="77"/>
      <c r="E22" s="78"/>
      <c r="F22" s="78"/>
      <c r="G22" s="38">
        <v>624882.44000000006</v>
      </c>
      <c r="H22" s="38"/>
      <c r="I22" s="80"/>
      <c r="J22" s="81"/>
      <c r="K22" s="42"/>
      <c r="L22" s="43"/>
      <c r="M22" s="82"/>
      <c r="N22" s="82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28"/>
      <c r="AS22" s="83"/>
    </row>
    <row r="23" spans="1:45" ht="24" customHeight="1">
      <c r="B23" s="90" t="s">
        <v>57</v>
      </c>
      <c r="C23" s="49" t="s">
        <v>58</v>
      </c>
      <c r="D23" s="50" t="s">
        <v>30</v>
      </c>
      <c r="E23" s="51">
        <v>1</v>
      </c>
      <c r="F23" s="50">
        <v>124976.49</v>
      </c>
      <c r="G23" s="53">
        <v>124976.49</v>
      </c>
      <c r="H23" s="54" t="s">
        <v>13</v>
      </c>
      <c r="I23" s="55" t="s">
        <v>31</v>
      </c>
      <c r="J23" s="92">
        <v>0.2</v>
      </c>
      <c r="K23" s="57">
        <v>8</v>
      </c>
      <c r="L23" s="58">
        <v>2</v>
      </c>
      <c r="M23" s="57">
        <f>(L23+K23)-1</f>
        <v>9</v>
      </c>
      <c r="N23" s="57">
        <v>1</v>
      </c>
      <c r="O23" s="60" t="str">
        <f t="shared" si="0"/>
        <v/>
      </c>
      <c r="P23" s="60" t="str">
        <f t="shared" si="0"/>
        <v/>
      </c>
      <c r="Q23" s="60" t="str">
        <f t="shared" si="0"/>
        <v/>
      </c>
      <c r="R23" s="60" t="str">
        <f t="shared" si="0"/>
        <v/>
      </c>
      <c r="S23" s="60" t="str">
        <f t="shared" si="0"/>
        <v/>
      </c>
      <c r="T23" s="60" t="str">
        <f t="shared" si="0"/>
        <v/>
      </c>
      <c r="U23" s="60" t="str">
        <f t="shared" si="0"/>
        <v/>
      </c>
      <c r="V23" s="60">
        <f t="shared" si="0"/>
        <v>0</v>
      </c>
      <c r="W23" s="60">
        <f t="shared" si="0"/>
        <v>0</v>
      </c>
      <c r="X23" s="60">
        <f t="shared" si="0"/>
        <v>1</v>
      </c>
      <c r="Y23" s="60" t="str">
        <f t="shared" si="0"/>
        <v/>
      </c>
      <c r="Z23" s="60" t="str">
        <f t="shared" si="0"/>
        <v/>
      </c>
      <c r="AA23" s="60" t="str">
        <f t="shared" si="0"/>
        <v/>
      </c>
      <c r="AB23" s="60" t="str">
        <f t="shared" si="0"/>
        <v/>
      </c>
      <c r="AC23" s="60" t="str">
        <f t="shared" si="0"/>
        <v/>
      </c>
      <c r="AD23" s="60" t="str">
        <f t="shared" si="0"/>
        <v/>
      </c>
      <c r="AE23" s="60" t="str">
        <f t="shared" si="0"/>
        <v/>
      </c>
      <c r="AF23" s="60" t="str">
        <f t="shared" si="0"/>
        <v/>
      </c>
      <c r="AG23" s="60" t="str">
        <f t="shared" si="1"/>
        <v/>
      </c>
      <c r="AH23" s="60" t="str">
        <f t="shared" si="1"/>
        <v/>
      </c>
      <c r="AI23" s="60" t="str">
        <f t="shared" si="1"/>
        <v/>
      </c>
      <c r="AJ23" s="60" t="str">
        <f t="shared" si="1"/>
        <v/>
      </c>
      <c r="AK23" s="60" t="str">
        <f t="shared" si="1"/>
        <v/>
      </c>
      <c r="AL23" s="60" t="str">
        <f t="shared" si="1"/>
        <v/>
      </c>
      <c r="AM23" s="60" t="str">
        <f t="shared" si="1"/>
        <v/>
      </c>
      <c r="AN23" s="60" t="str">
        <f t="shared" si="1"/>
        <v/>
      </c>
      <c r="AO23" s="60" t="str">
        <f t="shared" si="1"/>
        <v/>
      </c>
      <c r="AP23" s="60" t="str">
        <f t="shared" si="1"/>
        <v/>
      </c>
      <c r="AQ23" s="61" t="str">
        <f t="shared" si="1"/>
        <v/>
      </c>
      <c r="AR23" s="28">
        <v>5</v>
      </c>
      <c r="AS23" s="83" t="s">
        <v>42</v>
      </c>
    </row>
    <row r="24" spans="1:45" ht="24" customHeight="1">
      <c r="B24" s="84" t="s">
        <v>59</v>
      </c>
      <c r="C24" s="63" t="s">
        <v>44</v>
      </c>
      <c r="D24" s="64" t="s">
        <v>30</v>
      </c>
      <c r="E24" s="65">
        <v>1</v>
      </c>
      <c r="F24" s="64">
        <v>499905.95</v>
      </c>
      <c r="G24" s="67">
        <v>499905.95</v>
      </c>
      <c r="H24" s="68" t="s">
        <v>13</v>
      </c>
      <c r="I24" s="55" t="s">
        <v>31</v>
      </c>
      <c r="J24" s="69">
        <v>0.8</v>
      </c>
      <c r="K24" s="70">
        <v>9</v>
      </c>
      <c r="L24" s="71">
        <v>3</v>
      </c>
      <c r="M24" s="85">
        <f t="shared" ref="M24:M35" si="4">(L24+K24)-1</f>
        <v>11</v>
      </c>
      <c r="N24" s="85">
        <v>2</v>
      </c>
      <c r="O24" s="73" t="str">
        <f t="shared" si="0"/>
        <v/>
      </c>
      <c r="P24" s="73" t="str">
        <f t="shared" si="0"/>
        <v/>
      </c>
      <c r="Q24" s="73" t="str">
        <f t="shared" si="0"/>
        <v/>
      </c>
      <c r="R24" s="73" t="str">
        <f t="shared" si="0"/>
        <v/>
      </c>
      <c r="S24" s="73" t="str">
        <f t="shared" si="0"/>
        <v/>
      </c>
      <c r="T24" s="73" t="str">
        <f t="shared" ref="T24:AK52" si="5">IF(T$5=$M24,0,IF($M24+$N24=T$5,1,IF(AND(T$5&lt;=$M24+$N24,T$5&gt;=$K24),0,"")))</f>
        <v/>
      </c>
      <c r="U24" s="73" t="str">
        <f t="shared" si="5"/>
        <v/>
      </c>
      <c r="V24" s="73" t="str">
        <f t="shared" si="5"/>
        <v/>
      </c>
      <c r="W24" s="73">
        <f t="shared" si="5"/>
        <v>0</v>
      </c>
      <c r="X24" s="73">
        <f t="shared" si="5"/>
        <v>0</v>
      </c>
      <c r="Y24" s="73">
        <f t="shared" si="5"/>
        <v>0</v>
      </c>
      <c r="Z24" s="73">
        <f t="shared" si="5"/>
        <v>0</v>
      </c>
      <c r="AA24" s="73">
        <f t="shared" si="5"/>
        <v>1</v>
      </c>
      <c r="AB24" s="73" t="str">
        <f t="shared" si="5"/>
        <v/>
      </c>
      <c r="AC24" s="73" t="str">
        <f t="shared" si="5"/>
        <v/>
      </c>
      <c r="AD24" s="73" t="str">
        <f t="shared" si="5"/>
        <v/>
      </c>
      <c r="AE24" s="73" t="str">
        <f t="shared" si="5"/>
        <v/>
      </c>
      <c r="AF24" s="73" t="str">
        <f t="shared" si="5"/>
        <v/>
      </c>
      <c r="AG24" s="73" t="str">
        <f t="shared" si="1"/>
        <v/>
      </c>
      <c r="AH24" s="73" t="str">
        <f t="shared" si="1"/>
        <v/>
      </c>
      <c r="AI24" s="73" t="str">
        <f t="shared" si="1"/>
        <v/>
      </c>
      <c r="AJ24" s="73" t="str">
        <f t="shared" si="1"/>
        <v/>
      </c>
      <c r="AK24" s="73" t="str">
        <f t="shared" si="1"/>
        <v/>
      </c>
      <c r="AL24" s="73" t="str">
        <f t="shared" si="1"/>
        <v/>
      </c>
      <c r="AM24" s="73" t="str">
        <f t="shared" si="1"/>
        <v/>
      </c>
      <c r="AN24" s="73" t="str">
        <f t="shared" si="1"/>
        <v/>
      </c>
      <c r="AO24" s="73" t="str">
        <f t="shared" si="1"/>
        <v/>
      </c>
      <c r="AP24" s="73" t="str">
        <f t="shared" si="1"/>
        <v/>
      </c>
      <c r="AQ24" s="74" t="str">
        <f t="shared" si="1"/>
        <v/>
      </c>
      <c r="AR24" s="28">
        <v>5</v>
      </c>
      <c r="AS24" s="83" t="s">
        <v>45</v>
      </c>
    </row>
    <row r="25" spans="1:45" ht="21.75" customHeight="1">
      <c r="A25" s="1" t="s">
        <v>26</v>
      </c>
      <c r="B25" s="93">
        <v>6</v>
      </c>
      <c r="C25" s="87" t="s">
        <v>89</v>
      </c>
      <c r="D25" s="77"/>
      <c r="E25" s="78"/>
      <c r="F25" s="78"/>
      <c r="G25" s="38">
        <v>881413.49</v>
      </c>
      <c r="H25" s="38"/>
      <c r="I25" s="80"/>
      <c r="J25" s="81"/>
      <c r="K25" s="42"/>
      <c r="L25" s="43"/>
      <c r="M25" s="82"/>
      <c r="N25" s="82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28"/>
      <c r="AS25" s="83"/>
    </row>
    <row r="26" spans="1:45" ht="24" customHeight="1">
      <c r="B26" s="90" t="s">
        <v>60</v>
      </c>
      <c r="C26" s="49" t="s">
        <v>61</v>
      </c>
      <c r="D26" s="50" t="s">
        <v>30</v>
      </c>
      <c r="E26" s="51">
        <v>1</v>
      </c>
      <c r="F26" s="50">
        <v>176282.7</v>
      </c>
      <c r="G26" s="53">
        <v>176282.7</v>
      </c>
      <c r="H26" s="54" t="s">
        <v>13</v>
      </c>
      <c r="I26" s="55" t="s">
        <v>31</v>
      </c>
      <c r="J26" s="92">
        <v>0.2</v>
      </c>
      <c r="K26" s="57">
        <v>6</v>
      </c>
      <c r="L26" s="58">
        <v>2</v>
      </c>
      <c r="M26" s="94">
        <f>(L26+K26)-1</f>
        <v>7</v>
      </c>
      <c r="N26" s="94">
        <v>1</v>
      </c>
      <c r="O26" s="60" t="str">
        <f t="shared" ref="O26:AF54" si="6">IF(O$5=$M26,0,IF($M26+$N26=O$5,1,IF(AND(O$5&lt;=$M26+$N26,O$5&gt;=$K26),0,"")))</f>
        <v/>
      </c>
      <c r="P26" s="60" t="str">
        <f t="shared" si="6"/>
        <v/>
      </c>
      <c r="Q26" s="60" t="str">
        <f t="shared" si="6"/>
        <v/>
      </c>
      <c r="R26" s="60" t="str">
        <f t="shared" si="6"/>
        <v/>
      </c>
      <c r="S26" s="60" t="str">
        <f t="shared" si="6"/>
        <v/>
      </c>
      <c r="T26" s="60">
        <f t="shared" si="6"/>
        <v>0</v>
      </c>
      <c r="U26" s="60">
        <f t="shared" si="6"/>
        <v>0</v>
      </c>
      <c r="V26" s="60">
        <f t="shared" si="6"/>
        <v>1</v>
      </c>
      <c r="W26" s="60" t="str">
        <f t="shared" si="6"/>
        <v/>
      </c>
      <c r="X26" s="60" t="str">
        <f t="shared" si="6"/>
        <v/>
      </c>
      <c r="Y26" s="60" t="str">
        <f t="shared" si="6"/>
        <v/>
      </c>
      <c r="Z26" s="60" t="str">
        <f t="shared" si="6"/>
        <v/>
      </c>
      <c r="AA26" s="60" t="str">
        <f t="shared" si="6"/>
        <v/>
      </c>
      <c r="AB26" s="60" t="str">
        <f t="shared" si="6"/>
        <v/>
      </c>
      <c r="AC26" s="60" t="str">
        <f t="shared" si="6"/>
        <v/>
      </c>
      <c r="AD26" s="60" t="str">
        <f t="shared" si="6"/>
        <v/>
      </c>
      <c r="AE26" s="60" t="str">
        <f t="shared" si="6"/>
        <v/>
      </c>
      <c r="AF26" s="60" t="str">
        <f t="shared" si="6"/>
        <v/>
      </c>
      <c r="AG26" s="60" t="str">
        <f t="shared" si="1"/>
        <v/>
      </c>
      <c r="AH26" s="60" t="str">
        <f t="shared" si="1"/>
        <v/>
      </c>
      <c r="AI26" s="60" t="str">
        <f t="shared" si="1"/>
        <v/>
      </c>
      <c r="AJ26" s="60" t="str">
        <f t="shared" si="1"/>
        <v/>
      </c>
      <c r="AK26" s="60" t="str">
        <f t="shared" si="1"/>
        <v/>
      </c>
      <c r="AL26" s="60" t="str">
        <f t="shared" si="1"/>
        <v/>
      </c>
      <c r="AM26" s="60" t="str">
        <f t="shared" si="1"/>
        <v/>
      </c>
      <c r="AN26" s="60" t="str">
        <f t="shared" si="1"/>
        <v/>
      </c>
      <c r="AO26" s="60" t="str">
        <f t="shared" si="1"/>
        <v/>
      </c>
      <c r="AP26" s="60" t="str">
        <f t="shared" si="1"/>
        <v/>
      </c>
      <c r="AQ26" s="61" t="str">
        <f t="shared" si="1"/>
        <v/>
      </c>
      <c r="AR26" s="28">
        <v>6</v>
      </c>
      <c r="AS26" s="47" t="s">
        <v>42</v>
      </c>
    </row>
    <row r="27" spans="1:45" ht="24" customHeight="1">
      <c r="B27" s="84" t="s">
        <v>62</v>
      </c>
      <c r="C27" s="63" t="s">
        <v>44</v>
      </c>
      <c r="D27" s="64" t="s">
        <v>30</v>
      </c>
      <c r="E27" s="65">
        <v>1</v>
      </c>
      <c r="F27" s="64">
        <v>705130.79</v>
      </c>
      <c r="G27" s="67">
        <v>705130.79</v>
      </c>
      <c r="H27" s="68" t="s">
        <v>13</v>
      </c>
      <c r="I27" s="55" t="s">
        <v>31</v>
      </c>
      <c r="J27" s="69">
        <f>1-J26</f>
        <v>0.8</v>
      </c>
      <c r="K27" s="70">
        <v>6</v>
      </c>
      <c r="L27" s="71">
        <v>5</v>
      </c>
      <c r="M27" s="85">
        <f t="shared" si="4"/>
        <v>10</v>
      </c>
      <c r="N27" s="85">
        <v>2</v>
      </c>
      <c r="O27" s="73" t="str">
        <f t="shared" si="6"/>
        <v/>
      </c>
      <c r="P27" s="73" t="str">
        <f t="shared" si="6"/>
        <v/>
      </c>
      <c r="Q27" s="73" t="str">
        <f t="shared" si="6"/>
        <v/>
      </c>
      <c r="R27" s="73" t="str">
        <f t="shared" si="6"/>
        <v/>
      </c>
      <c r="S27" s="73" t="str">
        <f t="shared" si="6"/>
        <v/>
      </c>
      <c r="T27" s="73">
        <f t="shared" si="6"/>
        <v>0</v>
      </c>
      <c r="U27" s="73">
        <f t="shared" si="6"/>
        <v>0</v>
      </c>
      <c r="V27" s="73">
        <f t="shared" si="6"/>
        <v>0</v>
      </c>
      <c r="W27" s="73">
        <f t="shared" si="6"/>
        <v>0</v>
      </c>
      <c r="X27" s="73">
        <f t="shared" si="6"/>
        <v>0</v>
      </c>
      <c r="Y27" s="73">
        <f t="shared" si="6"/>
        <v>0</v>
      </c>
      <c r="Z27" s="73">
        <f t="shared" si="6"/>
        <v>1</v>
      </c>
      <c r="AA27" s="73" t="str">
        <f t="shared" si="6"/>
        <v/>
      </c>
      <c r="AB27" s="73" t="str">
        <f t="shared" si="6"/>
        <v/>
      </c>
      <c r="AC27" s="73" t="str">
        <f t="shared" si="6"/>
        <v/>
      </c>
      <c r="AD27" s="73" t="str">
        <f t="shared" si="6"/>
        <v/>
      </c>
      <c r="AE27" s="73" t="str">
        <f t="shared" si="6"/>
        <v/>
      </c>
      <c r="AF27" s="73" t="str">
        <f t="shared" si="6"/>
        <v/>
      </c>
      <c r="AG27" s="73" t="str">
        <f t="shared" si="1"/>
        <v/>
      </c>
      <c r="AH27" s="73" t="str">
        <f t="shared" si="1"/>
        <v/>
      </c>
      <c r="AI27" s="73" t="str">
        <f t="shared" si="1"/>
        <v/>
      </c>
      <c r="AJ27" s="73" t="str">
        <f t="shared" si="1"/>
        <v/>
      </c>
      <c r="AK27" s="73" t="str">
        <f t="shared" si="1"/>
        <v/>
      </c>
      <c r="AL27" s="73" t="str">
        <f t="shared" si="1"/>
        <v/>
      </c>
      <c r="AM27" s="73" t="str">
        <f t="shared" si="1"/>
        <v/>
      </c>
      <c r="AN27" s="73" t="str">
        <f t="shared" si="1"/>
        <v/>
      </c>
      <c r="AO27" s="73" t="str">
        <f t="shared" si="1"/>
        <v/>
      </c>
      <c r="AP27" s="73" t="str">
        <f t="shared" si="1"/>
        <v/>
      </c>
      <c r="AQ27" s="74" t="str">
        <f t="shared" si="1"/>
        <v/>
      </c>
      <c r="AR27" s="28">
        <v>6</v>
      </c>
      <c r="AS27" s="83" t="s">
        <v>45</v>
      </c>
    </row>
    <row r="28" spans="1:45" ht="21.75" customHeight="1">
      <c r="A28" s="1" t="s">
        <v>26</v>
      </c>
      <c r="B28" s="93">
        <v>7</v>
      </c>
      <c r="C28" s="76" t="s">
        <v>90</v>
      </c>
      <c r="D28" s="77"/>
      <c r="E28" s="78"/>
      <c r="F28" s="79"/>
      <c r="G28" s="38">
        <v>242855.79</v>
      </c>
      <c r="H28" s="38"/>
      <c r="I28" s="80"/>
      <c r="J28" s="81"/>
      <c r="K28" s="42"/>
      <c r="L28" s="43"/>
      <c r="M28" s="82"/>
      <c r="N28" s="82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AR28" s="28"/>
      <c r="AS28" s="83"/>
    </row>
    <row r="29" spans="1:45" ht="24" customHeight="1">
      <c r="B29" s="90" t="s">
        <v>63</v>
      </c>
      <c r="C29" s="49" t="s">
        <v>64</v>
      </c>
      <c r="D29" s="50" t="s">
        <v>30</v>
      </c>
      <c r="E29" s="51">
        <v>1</v>
      </c>
      <c r="F29" s="50">
        <v>97142.31</v>
      </c>
      <c r="G29" s="53">
        <v>97142.31</v>
      </c>
      <c r="H29" s="54" t="s">
        <v>13</v>
      </c>
      <c r="I29" s="55" t="s">
        <v>31</v>
      </c>
      <c r="J29" s="92">
        <v>0.4</v>
      </c>
      <c r="K29" s="57">
        <v>11</v>
      </c>
      <c r="L29" s="58">
        <v>2</v>
      </c>
      <c r="M29" s="94">
        <f>(L29+K29)-1</f>
        <v>12</v>
      </c>
      <c r="N29" s="94">
        <v>1</v>
      </c>
      <c r="O29" s="60" t="str">
        <f t="shared" si="6"/>
        <v/>
      </c>
      <c r="P29" s="60" t="str">
        <f t="shared" si="6"/>
        <v/>
      </c>
      <c r="Q29" s="60" t="str">
        <f t="shared" si="6"/>
        <v/>
      </c>
      <c r="R29" s="60" t="str">
        <f t="shared" si="6"/>
        <v/>
      </c>
      <c r="S29" s="60" t="str">
        <f t="shared" si="6"/>
        <v/>
      </c>
      <c r="T29" s="60" t="str">
        <f t="shared" si="6"/>
        <v/>
      </c>
      <c r="U29" s="60" t="str">
        <f t="shared" si="6"/>
        <v/>
      </c>
      <c r="V29" s="60" t="str">
        <f t="shared" si="6"/>
        <v/>
      </c>
      <c r="W29" s="60" t="str">
        <f t="shared" si="6"/>
        <v/>
      </c>
      <c r="X29" s="60" t="str">
        <f t="shared" si="6"/>
        <v/>
      </c>
      <c r="Y29" s="60">
        <f t="shared" si="6"/>
        <v>0</v>
      </c>
      <c r="Z29" s="60">
        <f t="shared" si="6"/>
        <v>0</v>
      </c>
      <c r="AA29" s="60">
        <f t="shared" si="6"/>
        <v>1</v>
      </c>
      <c r="AB29" s="60" t="str">
        <f t="shared" si="6"/>
        <v/>
      </c>
      <c r="AC29" s="60" t="str">
        <f t="shared" si="6"/>
        <v/>
      </c>
      <c r="AD29" s="60" t="str">
        <f t="shared" si="6"/>
        <v/>
      </c>
      <c r="AE29" s="60" t="str">
        <f t="shared" si="6"/>
        <v/>
      </c>
      <c r="AF29" s="60" t="str">
        <f t="shared" si="6"/>
        <v/>
      </c>
      <c r="AG29" s="60" t="str">
        <f t="shared" si="1"/>
        <v/>
      </c>
      <c r="AH29" s="60" t="str">
        <f t="shared" si="1"/>
        <v/>
      </c>
      <c r="AI29" s="60" t="str">
        <f t="shared" si="1"/>
        <v/>
      </c>
      <c r="AJ29" s="60" t="str">
        <f t="shared" si="1"/>
        <v/>
      </c>
      <c r="AK29" s="60" t="str">
        <f t="shared" si="1"/>
        <v/>
      </c>
      <c r="AL29" s="60" t="str">
        <f t="shared" si="1"/>
        <v/>
      </c>
      <c r="AM29" s="60" t="str">
        <f t="shared" si="1"/>
        <v/>
      </c>
      <c r="AN29" s="60" t="str">
        <f t="shared" si="1"/>
        <v/>
      </c>
      <c r="AO29" s="60" t="str">
        <f t="shared" si="1"/>
        <v/>
      </c>
      <c r="AP29" s="60" t="str">
        <f t="shared" si="1"/>
        <v/>
      </c>
      <c r="AQ29" s="61" t="str">
        <f t="shared" si="1"/>
        <v/>
      </c>
      <c r="AR29" s="28">
        <v>7</v>
      </c>
      <c r="AS29" s="83" t="s">
        <v>45</v>
      </c>
    </row>
    <row r="30" spans="1:45" ht="24" customHeight="1">
      <c r="B30" s="84" t="s">
        <v>65</v>
      </c>
      <c r="C30" s="63" t="s">
        <v>66</v>
      </c>
      <c r="D30" s="64" t="s">
        <v>30</v>
      </c>
      <c r="E30" s="65">
        <v>1</v>
      </c>
      <c r="F30" s="64">
        <v>145713.48000000001</v>
      </c>
      <c r="G30" s="67">
        <v>145713.48000000001</v>
      </c>
      <c r="H30" s="68" t="s">
        <v>13</v>
      </c>
      <c r="I30" s="55" t="s">
        <v>31</v>
      </c>
      <c r="J30" s="69">
        <f>1-J29</f>
        <v>0.6</v>
      </c>
      <c r="K30" s="70">
        <v>11</v>
      </c>
      <c r="L30" s="71">
        <v>2</v>
      </c>
      <c r="M30" s="85">
        <f>(L30+K30)-1</f>
        <v>12</v>
      </c>
      <c r="N30" s="85">
        <v>1</v>
      </c>
      <c r="O30" s="73" t="str">
        <f t="shared" si="6"/>
        <v/>
      </c>
      <c r="P30" s="73" t="str">
        <f t="shared" si="6"/>
        <v/>
      </c>
      <c r="Q30" s="73" t="str">
        <f t="shared" si="6"/>
        <v/>
      </c>
      <c r="R30" s="73" t="str">
        <f t="shared" si="6"/>
        <v/>
      </c>
      <c r="S30" s="73" t="str">
        <f t="shared" si="6"/>
        <v/>
      </c>
      <c r="T30" s="73" t="str">
        <f t="shared" si="6"/>
        <v/>
      </c>
      <c r="U30" s="73" t="str">
        <f t="shared" si="6"/>
        <v/>
      </c>
      <c r="V30" s="73" t="str">
        <f t="shared" si="6"/>
        <v/>
      </c>
      <c r="W30" s="73" t="str">
        <f t="shared" si="6"/>
        <v/>
      </c>
      <c r="X30" s="73" t="str">
        <f t="shared" si="6"/>
        <v/>
      </c>
      <c r="Y30" s="73">
        <f t="shared" si="6"/>
        <v>0</v>
      </c>
      <c r="Z30" s="73">
        <f t="shared" si="6"/>
        <v>0</v>
      </c>
      <c r="AA30" s="73">
        <f t="shared" si="6"/>
        <v>1</v>
      </c>
      <c r="AB30" s="73" t="str">
        <f t="shared" si="6"/>
        <v/>
      </c>
      <c r="AC30" s="73" t="str">
        <f t="shared" si="6"/>
        <v/>
      </c>
      <c r="AD30" s="73" t="str">
        <f t="shared" si="6"/>
        <v/>
      </c>
      <c r="AE30" s="73" t="str">
        <f t="shared" si="6"/>
        <v/>
      </c>
      <c r="AF30" s="73" t="str">
        <f t="shared" si="6"/>
        <v/>
      </c>
      <c r="AG30" s="73" t="str">
        <f t="shared" si="1"/>
        <v/>
      </c>
      <c r="AH30" s="73" t="str">
        <f t="shared" si="1"/>
        <v/>
      </c>
      <c r="AI30" s="73" t="str">
        <f t="shared" si="1"/>
        <v/>
      </c>
      <c r="AJ30" s="73" t="str">
        <f t="shared" si="1"/>
        <v/>
      </c>
      <c r="AK30" s="73" t="str">
        <f t="shared" si="1"/>
        <v/>
      </c>
      <c r="AL30" s="73" t="str">
        <f t="shared" si="1"/>
        <v/>
      </c>
      <c r="AM30" s="73" t="str">
        <f t="shared" si="1"/>
        <v/>
      </c>
      <c r="AN30" s="73" t="str">
        <f t="shared" si="1"/>
        <v/>
      </c>
      <c r="AO30" s="73" t="str">
        <f t="shared" si="1"/>
        <v/>
      </c>
      <c r="AP30" s="73" t="str">
        <f t="shared" si="1"/>
        <v/>
      </c>
      <c r="AQ30" s="74" t="str">
        <f t="shared" si="1"/>
        <v/>
      </c>
      <c r="AR30" s="28">
        <v>7</v>
      </c>
      <c r="AS30" s="83" t="s">
        <v>45</v>
      </c>
    </row>
    <row r="31" spans="1:45" ht="21.75" customHeight="1">
      <c r="A31" s="1" t="s">
        <v>26</v>
      </c>
      <c r="B31" s="75">
        <v>8</v>
      </c>
      <c r="C31" s="76" t="s">
        <v>91</v>
      </c>
      <c r="D31" s="77"/>
      <c r="E31" s="78"/>
      <c r="F31" s="79"/>
      <c r="G31" s="38">
        <v>203358.92</v>
      </c>
      <c r="H31" s="38"/>
      <c r="I31" s="80"/>
      <c r="J31" s="81"/>
      <c r="K31" s="42"/>
      <c r="L31" s="43"/>
      <c r="M31" s="82"/>
      <c r="N31" s="82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6"/>
      <c r="AR31" s="28"/>
      <c r="AS31" s="83"/>
    </row>
    <row r="32" spans="1:45" ht="24" customHeight="1">
      <c r="B32" s="84" t="s">
        <v>67</v>
      </c>
      <c r="C32" s="63" t="s">
        <v>44</v>
      </c>
      <c r="D32" s="64" t="s">
        <v>30</v>
      </c>
      <c r="E32" s="65">
        <v>1</v>
      </c>
      <c r="F32" s="64">
        <v>203358.92</v>
      </c>
      <c r="G32" s="67">
        <v>203358.92</v>
      </c>
      <c r="H32" s="68" t="s">
        <v>13</v>
      </c>
      <c r="I32" s="55" t="s">
        <v>31</v>
      </c>
      <c r="J32" s="69">
        <v>1</v>
      </c>
      <c r="K32" s="70">
        <v>9</v>
      </c>
      <c r="L32" s="71">
        <v>4</v>
      </c>
      <c r="M32" s="85">
        <f t="shared" si="4"/>
        <v>12</v>
      </c>
      <c r="N32" s="85">
        <v>1</v>
      </c>
      <c r="O32" s="73" t="str">
        <f t="shared" si="6"/>
        <v/>
      </c>
      <c r="P32" s="73" t="str">
        <f t="shared" si="6"/>
        <v/>
      </c>
      <c r="Q32" s="73" t="str">
        <f t="shared" si="6"/>
        <v/>
      </c>
      <c r="R32" s="73" t="str">
        <f t="shared" si="6"/>
        <v/>
      </c>
      <c r="S32" s="73" t="str">
        <f t="shared" si="6"/>
        <v/>
      </c>
      <c r="T32" s="73" t="str">
        <f t="shared" si="6"/>
        <v/>
      </c>
      <c r="U32" s="73" t="str">
        <f t="shared" si="6"/>
        <v/>
      </c>
      <c r="V32" s="73" t="str">
        <f t="shared" si="6"/>
        <v/>
      </c>
      <c r="W32" s="73">
        <f t="shared" si="6"/>
        <v>0</v>
      </c>
      <c r="X32" s="73">
        <f t="shared" si="6"/>
        <v>0</v>
      </c>
      <c r="Y32" s="73">
        <f t="shared" si="6"/>
        <v>0</v>
      </c>
      <c r="Z32" s="73">
        <f t="shared" si="6"/>
        <v>0</v>
      </c>
      <c r="AA32" s="73">
        <f t="shared" si="6"/>
        <v>1</v>
      </c>
      <c r="AB32" s="73" t="str">
        <f t="shared" si="6"/>
        <v/>
      </c>
      <c r="AC32" s="73" t="str">
        <f t="shared" si="6"/>
        <v/>
      </c>
      <c r="AD32" s="73" t="str">
        <f t="shared" si="6"/>
        <v/>
      </c>
      <c r="AE32" s="73" t="str">
        <f t="shared" si="6"/>
        <v/>
      </c>
      <c r="AF32" s="73" t="str">
        <f t="shared" si="6"/>
        <v/>
      </c>
      <c r="AG32" s="73" t="str">
        <f t="shared" si="1"/>
        <v/>
      </c>
      <c r="AH32" s="73" t="str">
        <f t="shared" si="1"/>
        <v/>
      </c>
      <c r="AI32" s="73" t="str">
        <f t="shared" si="1"/>
        <v/>
      </c>
      <c r="AJ32" s="73" t="str">
        <f t="shared" si="1"/>
        <v/>
      </c>
      <c r="AK32" s="73" t="str">
        <f t="shared" si="1"/>
        <v/>
      </c>
      <c r="AL32" s="73" t="str">
        <f t="shared" si="1"/>
        <v/>
      </c>
      <c r="AM32" s="73" t="str">
        <f t="shared" si="1"/>
        <v/>
      </c>
      <c r="AN32" s="73" t="str">
        <f t="shared" si="1"/>
        <v/>
      </c>
      <c r="AO32" s="73" t="str">
        <f t="shared" si="1"/>
        <v/>
      </c>
      <c r="AP32" s="73" t="str">
        <f t="shared" si="1"/>
        <v/>
      </c>
      <c r="AQ32" s="74" t="str">
        <f t="shared" si="1"/>
        <v/>
      </c>
      <c r="AR32" s="28">
        <v>8</v>
      </c>
      <c r="AS32" s="83" t="s">
        <v>45</v>
      </c>
    </row>
    <row r="33" spans="1:45" ht="21.75" customHeight="1">
      <c r="A33" s="1" t="s">
        <v>26</v>
      </c>
      <c r="B33" s="75">
        <v>9</v>
      </c>
      <c r="C33" s="87" t="s">
        <v>92</v>
      </c>
      <c r="D33" s="77"/>
      <c r="E33" s="78"/>
      <c r="F33" s="79"/>
      <c r="G33" s="95">
        <v>973229.56</v>
      </c>
      <c r="H33" s="95"/>
      <c r="I33" s="96"/>
      <c r="J33" s="97"/>
      <c r="K33" s="42"/>
      <c r="L33" s="43"/>
      <c r="M33" s="82"/>
      <c r="N33" s="82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6"/>
      <c r="AR33" s="28"/>
      <c r="AS33" s="83"/>
    </row>
    <row r="34" spans="1:45" ht="24" customHeight="1">
      <c r="B34" s="98" t="s">
        <v>68</v>
      </c>
      <c r="C34" s="49" t="s">
        <v>69</v>
      </c>
      <c r="D34" s="50" t="s">
        <v>30</v>
      </c>
      <c r="E34" s="51">
        <v>1</v>
      </c>
      <c r="F34" s="50">
        <v>583937.74</v>
      </c>
      <c r="G34" s="99">
        <v>583937.74</v>
      </c>
      <c r="H34" s="100" t="s">
        <v>13</v>
      </c>
      <c r="I34" s="55" t="s">
        <v>31</v>
      </c>
      <c r="J34" s="101">
        <v>0.6</v>
      </c>
      <c r="K34" s="57">
        <v>17</v>
      </c>
      <c r="L34" s="58">
        <v>2</v>
      </c>
      <c r="M34" s="94">
        <f t="shared" si="4"/>
        <v>18</v>
      </c>
      <c r="N34" s="94">
        <v>1</v>
      </c>
      <c r="O34" s="60" t="str">
        <f t="shared" si="6"/>
        <v/>
      </c>
      <c r="P34" s="60" t="str">
        <f t="shared" si="6"/>
        <v/>
      </c>
      <c r="Q34" s="60" t="str">
        <f t="shared" si="6"/>
        <v/>
      </c>
      <c r="R34" s="60" t="str">
        <f t="shared" si="6"/>
        <v/>
      </c>
      <c r="S34" s="60" t="str">
        <f t="shared" si="6"/>
        <v/>
      </c>
      <c r="T34" s="60" t="str">
        <f t="shared" si="6"/>
        <v/>
      </c>
      <c r="U34" s="60" t="str">
        <f t="shared" si="6"/>
        <v/>
      </c>
      <c r="V34" s="60" t="str">
        <f t="shared" si="6"/>
        <v/>
      </c>
      <c r="W34" s="60" t="str">
        <f t="shared" si="6"/>
        <v/>
      </c>
      <c r="X34" s="60" t="str">
        <f t="shared" si="6"/>
        <v/>
      </c>
      <c r="Y34" s="60" t="str">
        <f t="shared" si="6"/>
        <v/>
      </c>
      <c r="Z34" s="60" t="str">
        <f t="shared" si="6"/>
        <v/>
      </c>
      <c r="AA34" s="60" t="str">
        <f t="shared" si="6"/>
        <v/>
      </c>
      <c r="AB34" s="60" t="str">
        <f t="shared" si="6"/>
        <v/>
      </c>
      <c r="AC34" s="60" t="str">
        <f t="shared" si="6"/>
        <v/>
      </c>
      <c r="AD34" s="60" t="str">
        <f t="shared" si="6"/>
        <v/>
      </c>
      <c r="AE34" s="60">
        <f t="shared" si="6"/>
        <v>0</v>
      </c>
      <c r="AF34" s="60">
        <f t="shared" si="6"/>
        <v>0</v>
      </c>
      <c r="AG34" s="60">
        <f t="shared" si="1"/>
        <v>1</v>
      </c>
      <c r="AH34" s="60" t="str">
        <f t="shared" si="1"/>
        <v/>
      </c>
      <c r="AI34" s="60" t="str">
        <f t="shared" si="1"/>
        <v/>
      </c>
      <c r="AJ34" s="60" t="str">
        <f t="shared" si="1"/>
        <v/>
      </c>
      <c r="AK34" s="60" t="str">
        <f t="shared" si="1"/>
        <v/>
      </c>
      <c r="AL34" s="60" t="str">
        <f t="shared" si="1"/>
        <v/>
      </c>
      <c r="AM34" s="60" t="str">
        <f t="shared" si="1"/>
        <v/>
      </c>
      <c r="AN34" s="60" t="str">
        <f t="shared" si="1"/>
        <v/>
      </c>
      <c r="AO34" s="60" t="str">
        <f t="shared" si="1"/>
        <v/>
      </c>
      <c r="AP34" s="60" t="str">
        <f t="shared" si="1"/>
        <v/>
      </c>
      <c r="AQ34" s="61" t="str">
        <f t="shared" si="1"/>
        <v/>
      </c>
      <c r="AR34" s="28">
        <v>9</v>
      </c>
      <c r="AS34" s="83" t="s">
        <v>70</v>
      </c>
    </row>
    <row r="35" spans="1:45" ht="24" customHeight="1">
      <c r="B35" s="98" t="s">
        <v>71</v>
      </c>
      <c r="C35" s="49" t="s">
        <v>72</v>
      </c>
      <c r="D35" s="50" t="s">
        <v>30</v>
      </c>
      <c r="E35" s="51">
        <v>1</v>
      </c>
      <c r="F35" s="50">
        <v>243307.39</v>
      </c>
      <c r="G35" s="99">
        <v>243307.39</v>
      </c>
      <c r="H35" s="100" t="s">
        <v>13</v>
      </c>
      <c r="I35" s="55" t="s">
        <v>31</v>
      </c>
      <c r="J35" s="101">
        <v>0.25</v>
      </c>
      <c r="K35" s="94">
        <v>23</v>
      </c>
      <c r="L35" s="58">
        <v>1</v>
      </c>
      <c r="M35" s="94">
        <f t="shared" si="4"/>
        <v>23</v>
      </c>
      <c r="N35" s="94">
        <v>1</v>
      </c>
      <c r="O35" s="60" t="str">
        <f t="shared" si="6"/>
        <v/>
      </c>
      <c r="P35" s="60" t="str">
        <f t="shared" si="6"/>
        <v/>
      </c>
      <c r="Q35" s="60" t="str">
        <f t="shared" si="6"/>
        <v/>
      </c>
      <c r="R35" s="60" t="str">
        <f t="shared" si="6"/>
        <v/>
      </c>
      <c r="S35" s="60" t="str">
        <f t="shared" si="6"/>
        <v/>
      </c>
      <c r="T35" s="60" t="str">
        <f t="shared" si="6"/>
        <v/>
      </c>
      <c r="U35" s="60" t="str">
        <f t="shared" si="6"/>
        <v/>
      </c>
      <c r="V35" s="60" t="str">
        <f t="shared" si="6"/>
        <v/>
      </c>
      <c r="W35" s="60" t="str">
        <f t="shared" si="6"/>
        <v/>
      </c>
      <c r="X35" s="60" t="str">
        <f t="shared" si="6"/>
        <v/>
      </c>
      <c r="Y35" s="60" t="str">
        <f t="shared" si="6"/>
        <v/>
      </c>
      <c r="Z35" s="60" t="str">
        <f t="shared" si="6"/>
        <v/>
      </c>
      <c r="AA35" s="60" t="str">
        <f t="shared" si="6"/>
        <v/>
      </c>
      <c r="AB35" s="60" t="str">
        <f t="shared" si="6"/>
        <v/>
      </c>
      <c r="AC35" s="60" t="str">
        <f t="shared" si="6"/>
        <v/>
      </c>
      <c r="AD35" s="60" t="str">
        <f t="shared" si="6"/>
        <v/>
      </c>
      <c r="AE35" s="60" t="str">
        <f t="shared" si="6"/>
        <v/>
      </c>
      <c r="AF35" s="60" t="str">
        <f t="shared" si="6"/>
        <v/>
      </c>
      <c r="AG35" s="60" t="str">
        <f t="shared" si="1"/>
        <v/>
      </c>
      <c r="AH35" s="60" t="str">
        <f t="shared" si="1"/>
        <v/>
      </c>
      <c r="AI35" s="60" t="str">
        <f t="shared" si="1"/>
        <v/>
      </c>
      <c r="AJ35" s="60" t="str">
        <f t="shared" si="1"/>
        <v/>
      </c>
      <c r="AK35" s="60">
        <f t="shared" si="1"/>
        <v>0</v>
      </c>
      <c r="AL35" s="60">
        <f t="shared" si="1"/>
        <v>1</v>
      </c>
      <c r="AM35" s="60" t="str">
        <f t="shared" si="1"/>
        <v/>
      </c>
      <c r="AN35" s="60" t="str">
        <f t="shared" si="1"/>
        <v/>
      </c>
      <c r="AO35" s="60" t="str">
        <f t="shared" si="1"/>
        <v/>
      </c>
      <c r="AP35" s="60" t="str">
        <f t="shared" si="1"/>
        <v/>
      </c>
      <c r="AQ35" s="61" t="str">
        <f t="shared" si="1"/>
        <v/>
      </c>
      <c r="AR35" s="28">
        <v>9</v>
      </c>
      <c r="AS35" s="83" t="s">
        <v>73</v>
      </c>
    </row>
    <row r="36" spans="1:45" ht="24" customHeight="1">
      <c r="B36" s="102" t="s">
        <v>74</v>
      </c>
      <c r="C36" s="63" t="s">
        <v>75</v>
      </c>
      <c r="D36" s="64" t="s">
        <v>30</v>
      </c>
      <c r="E36" s="65">
        <v>1</v>
      </c>
      <c r="F36" s="64">
        <v>145984.43</v>
      </c>
      <c r="G36" s="103">
        <v>145984.43</v>
      </c>
      <c r="H36" s="104" t="s">
        <v>13</v>
      </c>
      <c r="I36" s="55" t="s">
        <v>31</v>
      </c>
      <c r="J36" s="105">
        <v>0.15</v>
      </c>
      <c r="K36" s="85">
        <v>26</v>
      </c>
      <c r="L36" s="106">
        <v>0.5</v>
      </c>
      <c r="M36" s="107">
        <f>(L36+K36)-1</f>
        <v>25.5</v>
      </c>
      <c r="N36" s="85">
        <v>0.5</v>
      </c>
      <c r="O36" s="73" t="str">
        <f t="shared" si="6"/>
        <v/>
      </c>
      <c r="P36" s="73" t="str">
        <f t="shared" si="6"/>
        <v/>
      </c>
      <c r="Q36" s="73" t="str">
        <f t="shared" si="6"/>
        <v/>
      </c>
      <c r="R36" s="73" t="str">
        <f t="shared" si="6"/>
        <v/>
      </c>
      <c r="S36" s="73" t="str">
        <f t="shared" si="6"/>
        <v/>
      </c>
      <c r="T36" s="73" t="str">
        <f t="shared" si="6"/>
        <v/>
      </c>
      <c r="U36" s="73" t="str">
        <f t="shared" si="6"/>
        <v/>
      </c>
      <c r="V36" s="73" t="str">
        <f t="shared" si="6"/>
        <v/>
      </c>
      <c r="W36" s="73" t="str">
        <f t="shared" si="6"/>
        <v/>
      </c>
      <c r="X36" s="73" t="str">
        <f t="shared" si="6"/>
        <v/>
      </c>
      <c r="Y36" s="73" t="str">
        <f t="shared" si="6"/>
        <v/>
      </c>
      <c r="Z36" s="73" t="str">
        <f t="shared" si="6"/>
        <v/>
      </c>
      <c r="AA36" s="73" t="str">
        <f t="shared" si="6"/>
        <v/>
      </c>
      <c r="AB36" s="73" t="str">
        <f t="shared" si="6"/>
        <v/>
      </c>
      <c r="AC36" s="73" t="str">
        <f t="shared" si="6"/>
        <v/>
      </c>
      <c r="AD36" s="73" t="str">
        <f t="shared" si="6"/>
        <v/>
      </c>
      <c r="AE36" s="73" t="str">
        <f t="shared" si="6"/>
        <v/>
      </c>
      <c r="AF36" s="73" t="str">
        <f t="shared" si="6"/>
        <v/>
      </c>
      <c r="AG36" s="73" t="str">
        <f t="shared" si="1"/>
        <v/>
      </c>
      <c r="AH36" s="73" t="str">
        <f t="shared" si="1"/>
        <v/>
      </c>
      <c r="AI36" s="73" t="str">
        <f t="shared" si="1"/>
        <v/>
      </c>
      <c r="AJ36" s="73" t="str">
        <f t="shared" si="1"/>
        <v/>
      </c>
      <c r="AK36" s="73" t="str">
        <f t="shared" si="1"/>
        <v/>
      </c>
      <c r="AL36" s="73" t="str">
        <f t="shared" si="1"/>
        <v/>
      </c>
      <c r="AM36" s="73" t="str">
        <f t="shared" si="1"/>
        <v/>
      </c>
      <c r="AN36" s="73">
        <f t="shared" si="1"/>
        <v>1</v>
      </c>
      <c r="AO36" s="73" t="str">
        <f t="shared" si="1"/>
        <v/>
      </c>
      <c r="AP36" s="73" t="str">
        <f t="shared" si="1"/>
        <v/>
      </c>
      <c r="AQ36" s="74" t="str">
        <f t="shared" si="1"/>
        <v/>
      </c>
      <c r="AR36" s="28">
        <v>9</v>
      </c>
      <c r="AS36" s="83" t="s">
        <v>76</v>
      </c>
    </row>
    <row r="37" spans="1:45" ht="68.25" customHeight="1">
      <c r="A37" s="1" t="s">
        <v>26</v>
      </c>
      <c r="B37" s="108" t="s">
        <v>77</v>
      </c>
      <c r="C37" s="109"/>
      <c r="D37" s="109"/>
      <c r="E37" s="109"/>
      <c r="F37" s="110"/>
      <c r="G37" s="111">
        <f ca="1">SUMIF(A1:G36,A37,G1:G36)</f>
        <v>11397492</v>
      </c>
      <c r="H37" s="111"/>
      <c r="I37" s="111"/>
      <c r="J37" s="112"/>
      <c r="K37" s="113" t="s">
        <v>78</v>
      </c>
      <c r="L37" s="114"/>
      <c r="M37" s="115"/>
      <c r="N37" s="116"/>
      <c r="O37" s="117">
        <f t="shared" ref="O37:AQ37" si="7">SUMPRODUCT($G$7:$G$36,O$7:O$36)</f>
        <v>108087.74</v>
      </c>
      <c r="P37" s="117">
        <f t="shared" si="7"/>
        <v>0</v>
      </c>
      <c r="Q37" s="117">
        <f t="shared" si="7"/>
        <v>0</v>
      </c>
      <c r="R37" s="117">
        <f t="shared" si="7"/>
        <v>851310.62</v>
      </c>
      <c r="S37" s="117">
        <f t="shared" si="7"/>
        <v>0</v>
      </c>
      <c r="T37" s="117">
        <f t="shared" si="7"/>
        <v>0</v>
      </c>
      <c r="U37" s="117">
        <f t="shared" si="7"/>
        <v>578733.74</v>
      </c>
      <c r="V37" s="117">
        <f t="shared" si="7"/>
        <v>5376392.7299999995</v>
      </c>
      <c r="W37" s="117">
        <f t="shared" si="7"/>
        <v>0</v>
      </c>
      <c r="X37" s="117">
        <f t="shared" si="7"/>
        <v>1858486.16</v>
      </c>
      <c r="Y37" s="117">
        <f t="shared" si="7"/>
        <v>0</v>
      </c>
      <c r="Z37" s="117">
        <f t="shared" si="7"/>
        <v>705130.79</v>
      </c>
      <c r="AA37" s="117">
        <f t="shared" si="7"/>
        <v>946120.66</v>
      </c>
      <c r="AB37" s="117">
        <f t="shared" si="7"/>
        <v>0</v>
      </c>
      <c r="AC37" s="117">
        <f t="shared" si="7"/>
        <v>0</v>
      </c>
      <c r="AD37" s="117">
        <f t="shared" si="7"/>
        <v>0</v>
      </c>
      <c r="AE37" s="117">
        <f t="shared" si="7"/>
        <v>0</v>
      </c>
      <c r="AF37" s="117">
        <f t="shared" si="7"/>
        <v>0</v>
      </c>
      <c r="AG37" s="117">
        <f t="shared" si="7"/>
        <v>583937.74</v>
      </c>
      <c r="AH37" s="117">
        <f t="shared" si="7"/>
        <v>0</v>
      </c>
      <c r="AI37" s="117">
        <f t="shared" si="7"/>
        <v>0</v>
      </c>
      <c r="AJ37" s="117">
        <f t="shared" si="7"/>
        <v>0</v>
      </c>
      <c r="AK37" s="117">
        <f t="shared" si="7"/>
        <v>0</v>
      </c>
      <c r="AL37" s="117">
        <f t="shared" si="7"/>
        <v>243307.39</v>
      </c>
      <c r="AM37" s="117">
        <f t="shared" si="7"/>
        <v>0</v>
      </c>
      <c r="AN37" s="117">
        <f t="shared" si="7"/>
        <v>145984.43</v>
      </c>
      <c r="AO37" s="117">
        <f t="shared" si="7"/>
        <v>0</v>
      </c>
      <c r="AP37" s="117">
        <f t="shared" si="7"/>
        <v>0</v>
      </c>
      <c r="AQ37" s="117">
        <f t="shared" si="7"/>
        <v>0</v>
      </c>
      <c r="AR37" s="28"/>
    </row>
    <row r="38" spans="1:45" ht="24.75" customHeight="1">
      <c r="B38" s="118"/>
      <c r="C38" s="119"/>
      <c r="D38" s="118"/>
      <c r="E38" s="120"/>
      <c r="F38" s="120"/>
      <c r="G38" s="121"/>
      <c r="H38" s="121"/>
      <c r="I38" s="121"/>
      <c r="J38" s="122"/>
      <c r="K38" s="123" t="s">
        <v>79</v>
      </c>
      <c r="L38" s="123"/>
      <c r="M38" s="123"/>
      <c r="N38" s="124"/>
      <c r="O38" s="125">
        <f t="shared" ref="O38:AQ38" ca="1" si="8">O37/$G37</f>
        <v>9.4834670645085779E-3</v>
      </c>
      <c r="P38" s="125">
        <f t="shared" ca="1" si="8"/>
        <v>0</v>
      </c>
      <c r="Q38" s="125">
        <f t="shared" ca="1" si="8"/>
        <v>0</v>
      </c>
      <c r="R38" s="125">
        <f t="shared" ca="1" si="8"/>
        <v>7.4692802592008833E-2</v>
      </c>
      <c r="S38" s="125">
        <f t="shared" ca="1" si="8"/>
        <v>0</v>
      </c>
      <c r="T38" s="125">
        <f t="shared" ca="1" si="8"/>
        <v>0</v>
      </c>
      <c r="U38" s="125">
        <f t="shared" ca="1" si="8"/>
        <v>5.0777288547340066E-2</v>
      </c>
      <c r="V38" s="125">
        <f t="shared" ca="1" si="8"/>
        <v>0.47171717514695333</v>
      </c>
      <c r="W38" s="125">
        <f t="shared" ca="1" si="8"/>
        <v>0</v>
      </c>
      <c r="X38" s="125">
        <f t="shared" ca="1" si="8"/>
        <v>0.16306097516892312</v>
      </c>
      <c r="Y38" s="125">
        <f t="shared" ca="1" si="8"/>
        <v>0</v>
      </c>
      <c r="Z38" s="125">
        <f t="shared" ca="1" si="8"/>
        <v>6.1867188851722821E-2</v>
      </c>
      <c r="AA38" s="125">
        <f t="shared" ca="1" si="8"/>
        <v>8.3011302837501452E-2</v>
      </c>
      <c r="AB38" s="125">
        <f t="shared" ca="1" si="8"/>
        <v>0</v>
      </c>
      <c r="AC38" s="125">
        <f t="shared" ca="1" si="8"/>
        <v>0</v>
      </c>
      <c r="AD38" s="125">
        <f t="shared" ca="1" si="8"/>
        <v>0</v>
      </c>
      <c r="AE38" s="125">
        <f t="shared" ca="1" si="8"/>
        <v>0</v>
      </c>
      <c r="AF38" s="125">
        <f t="shared" ca="1" si="8"/>
        <v>0</v>
      </c>
      <c r="AG38" s="125">
        <f t="shared" ca="1" si="8"/>
        <v>5.1233880225579453E-2</v>
      </c>
      <c r="AH38" s="125">
        <f t="shared" ca="1" si="8"/>
        <v>0</v>
      </c>
      <c r="AI38" s="125">
        <f t="shared" ca="1" si="8"/>
        <v>0</v>
      </c>
      <c r="AJ38" s="125">
        <f t="shared" ca="1" si="8"/>
        <v>0</v>
      </c>
      <c r="AK38" s="125">
        <f t="shared" ca="1" si="8"/>
        <v>0</v>
      </c>
      <c r="AL38" s="125">
        <f t="shared" ca="1" si="8"/>
        <v>2.1347449947760437E-2</v>
      </c>
      <c r="AM38" s="125">
        <f t="shared" ca="1" si="8"/>
        <v>0</v>
      </c>
      <c r="AN38" s="125">
        <f t="shared" ca="1" si="8"/>
        <v>1.280846961770186E-2</v>
      </c>
      <c r="AO38" s="125">
        <f t="shared" ca="1" si="8"/>
        <v>0</v>
      </c>
      <c r="AP38" s="125">
        <f t="shared" ca="1" si="8"/>
        <v>0</v>
      </c>
      <c r="AQ38" s="125">
        <f t="shared" ca="1" si="8"/>
        <v>0</v>
      </c>
    </row>
    <row r="39" spans="1:45" ht="56.25" customHeight="1">
      <c r="B39" s="120"/>
      <c r="C39" s="126"/>
      <c r="D39" s="120"/>
      <c r="E39" s="120"/>
      <c r="F39" s="120"/>
      <c r="G39" s="126"/>
      <c r="H39" s="126"/>
      <c r="I39" s="126"/>
      <c r="J39" s="122"/>
      <c r="K39" s="127" t="s">
        <v>80</v>
      </c>
      <c r="L39" s="128"/>
      <c r="M39" s="129"/>
      <c r="N39" s="130"/>
      <c r="O39" s="131">
        <f>O37</f>
        <v>108087.74</v>
      </c>
      <c r="P39" s="131">
        <f>P37+O39</f>
        <v>108087.74</v>
      </c>
      <c r="Q39" s="131">
        <f t="shared" ref="Q39:AQ39" si="9">Q37+P39</f>
        <v>108087.74</v>
      </c>
      <c r="R39" s="131">
        <f t="shared" si="9"/>
        <v>959398.36</v>
      </c>
      <c r="S39" s="131">
        <f t="shared" si="9"/>
        <v>959398.36</v>
      </c>
      <c r="T39" s="131">
        <f t="shared" si="9"/>
        <v>959398.36</v>
      </c>
      <c r="U39" s="131">
        <f t="shared" si="9"/>
        <v>1538132.1</v>
      </c>
      <c r="V39" s="131">
        <f t="shared" si="9"/>
        <v>6914524.8300000001</v>
      </c>
      <c r="W39" s="131">
        <f t="shared" si="9"/>
        <v>6914524.8300000001</v>
      </c>
      <c r="X39" s="131">
        <f t="shared" si="9"/>
        <v>8773010.9900000002</v>
      </c>
      <c r="Y39" s="131">
        <f t="shared" si="9"/>
        <v>8773010.9900000002</v>
      </c>
      <c r="Z39" s="131">
        <f t="shared" si="9"/>
        <v>9478141.7800000012</v>
      </c>
      <c r="AA39" s="131">
        <f t="shared" si="9"/>
        <v>10424262.440000001</v>
      </c>
      <c r="AB39" s="131">
        <f t="shared" si="9"/>
        <v>10424262.440000001</v>
      </c>
      <c r="AC39" s="131">
        <f t="shared" si="9"/>
        <v>10424262.440000001</v>
      </c>
      <c r="AD39" s="131">
        <f t="shared" si="9"/>
        <v>10424262.440000001</v>
      </c>
      <c r="AE39" s="131">
        <f t="shared" si="9"/>
        <v>10424262.440000001</v>
      </c>
      <c r="AF39" s="131">
        <f t="shared" si="9"/>
        <v>10424262.440000001</v>
      </c>
      <c r="AG39" s="131">
        <f t="shared" si="9"/>
        <v>11008200.180000002</v>
      </c>
      <c r="AH39" s="131">
        <f t="shared" si="9"/>
        <v>11008200.180000002</v>
      </c>
      <c r="AI39" s="131">
        <f t="shared" si="9"/>
        <v>11008200.180000002</v>
      </c>
      <c r="AJ39" s="131">
        <f t="shared" si="9"/>
        <v>11008200.180000002</v>
      </c>
      <c r="AK39" s="131">
        <f t="shared" si="9"/>
        <v>11008200.180000002</v>
      </c>
      <c r="AL39" s="131">
        <f t="shared" si="9"/>
        <v>11251507.570000002</v>
      </c>
      <c r="AM39" s="131">
        <f t="shared" si="9"/>
        <v>11251507.570000002</v>
      </c>
      <c r="AN39" s="131">
        <f t="shared" si="9"/>
        <v>11397492.000000002</v>
      </c>
      <c r="AO39" s="131">
        <f t="shared" si="9"/>
        <v>11397492.000000002</v>
      </c>
      <c r="AP39" s="131">
        <f t="shared" si="9"/>
        <v>11397492.000000002</v>
      </c>
      <c r="AQ39" s="131">
        <f t="shared" si="9"/>
        <v>11397492.000000002</v>
      </c>
    </row>
    <row r="40" spans="1:45" ht="24.75" customHeight="1">
      <c r="B40" s="120"/>
      <c r="C40" s="126"/>
      <c r="D40" s="120"/>
      <c r="E40" s="120"/>
      <c r="F40" s="120"/>
      <c r="G40" s="126"/>
      <c r="H40" s="126"/>
      <c r="I40" s="126"/>
      <c r="J40" s="122"/>
      <c r="K40" s="123" t="s">
        <v>81</v>
      </c>
      <c r="L40" s="123"/>
      <c r="M40" s="123"/>
      <c r="N40" s="124"/>
      <c r="O40" s="125">
        <f t="shared" ref="O40:AQ40" ca="1" si="10">O39/$G$37</f>
        <v>9.4834670645085779E-3</v>
      </c>
      <c r="P40" s="125">
        <f t="shared" ca="1" si="10"/>
        <v>9.4834670645085779E-3</v>
      </c>
      <c r="Q40" s="125">
        <f t="shared" ca="1" si="10"/>
        <v>9.4834670645085779E-3</v>
      </c>
      <c r="R40" s="125">
        <f t="shared" ca="1" si="10"/>
        <v>8.4176269656517422E-2</v>
      </c>
      <c r="S40" s="125">
        <f t="shared" ca="1" si="10"/>
        <v>8.4176269656517422E-2</v>
      </c>
      <c r="T40" s="125">
        <f t="shared" ca="1" si="10"/>
        <v>8.4176269656517422E-2</v>
      </c>
      <c r="U40" s="125">
        <f t="shared" ca="1" si="10"/>
        <v>0.13495355820385749</v>
      </c>
      <c r="V40" s="125">
        <f t="shared" ca="1" si="10"/>
        <v>0.6066707333508109</v>
      </c>
      <c r="W40" s="125">
        <f t="shared" ca="1" si="10"/>
        <v>0.6066707333508109</v>
      </c>
      <c r="X40" s="125">
        <f t="shared" ca="1" si="10"/>
        <v>0.76973170851973405</v>
      </c>
      <c r="Y40" s="125">
        <f t="shared" ca="1" si="10"/>
        <v>0.76973170851973405</v>
      </c>
      <c r="Z40" s="125">
        <f t="shared" ca="1" si="10"/>
        <v>0.83159889737145687</v>
      </c>
      <c r="AA40" s="125">
        <f t="shared" ca="1" si="10"/>
        <v>0.91461020020895833</v>
      </c>
      <c r="AB40" s="125">
        <f t="shared" ca="1" si="10"/>
        <v>0.91461020020895833</v>
      </c>
      <c r="AC40" s="125">
        <f t="shared" ca="1" si="10"/>
        <v>0.91461020020895833</v>
      </c>
      <c r="AD40" s="125">
        <f t="shared" ca="1" si="10"/>
        <v>0.91461020020895833</v>
      </c>
      <c r="AE40" s="125">
        <f t="shared" ca="1" si="10"/>
        <v>0.91461020020895833</v>
      </c>
      <c r="AF40" s="125">
        <f t="shared" ca="1" si="10"/>
        <v>0.91461020020895833</v>
      </c>
      <c r="AG40" s="125">
        <f t="shared" ca="1" si="10"/>
        <v>0.96584408043453784</v>
      </c>
      <c r="AH40" s="125">
        <f t="shared" ca="1" si="10"/>
        <v>0.96584408043453784</v>
      </c>
      <c r="AI40" s="125">
        <f t="shared" ca="1" si="10"/>
        <v>0.96584408043453784</v>
      </c>
      <c r="AJ40" s="125">
        <f t="shared" ca="1" si="10"/>
        <v>0.96584408043453784</v>
      </c>
      <c r="AK40" s="125">
        <f t="shared" ca="1" si="10"/>
        <v>0.96584408043453784</v>
      </c>
      <c r="AL40" s="125">
        <f t="shared" ca="1" si="10"/>
        <v>0.98719153038229834</v>
      </c>
      <c r="AM40" s="125">
        <f t="shared" ca="1" si="10"/>
        <v>0.98719153038229834</v>
      </c>
      <c r="AN40" s="125">
        <f t="shared" ca="1" si="10"/>
        <v>1.0000000000000002</v>
      </c>
      <c r="AO40" s="125">
        <f t="shared" ca="1" si="10"/>
        <v>1.0000000000000002</v>
      </c>
      <c r="AP40" s="125">
        <f t="shared" ca="1" si="10"/>
        <v>1.0000000000000002</v>
      </c>
      <c r="AQ40" s="125">
        <f t="shared" ca="1" si="10"/>
        <v>1.0000000000000002</v>
      </c>
    </row>
    <row r="41" spans="1:45">
      <c r="C41" s="132"/>
    </row>
    <row r="42" spans="1:45">
      <c r="C42" s="135"/>
    </row>
  </sheetData>
  <mergeCells count="22">
    <mergeCell ref="K40:M40"/>
    <mergeCell ref="AK4:AL4"/>
    <mergeCell ref="AN4:AO4"/>
    <mergeCell ref="B37:F37"/>
    <mergeCell ref="K37:M37"/>
    <mergeCell ref="K38:M38"/>
    <mergeCell ref="K39:M39"/>
    <mergeCell ref="J4:J5"/>
    <mergeCell ref="K4:M4"/>
    <mergeCell ref="O4:AA4"/>
    <mergeCell ref="AC4:AD4"/>
    <mergeCell ref="AE4:AF4"/>
    <mergeCell ref="AG4:AI4"/>
    <mergeCell ref="B2:AQ2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O6:AQ36">
    <cfRule type="notContainsBlanks" dxfId="0" priority="1">
      <formula>LEN(TRIM(O6))&gt;0</formula>
    </cfRule>
  </conditionalFormatting>
  <pageMargins left="0.51181102362204722" right="0.51181102362204722" top="0.39370078740157483" bottom="0.39370078740157483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F-F</vt:lpstr>
      <vt:lpstr>'Cronograma F-F'!Area_de_impressao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Márcia Cristina de Oliveira Lucio Pires Ricarte Dalvi</dc:creator>
  <cp:lastModifiedBy>Márcia Cristina de Oliveira Lucio Pires Ricarte Dalvi</cp:lastModifiedBy>
  <dcterms:created xsi:type="dcterms:W3CDTF">2024-12-20T18:15:52Z</dcterms:created>
  <dcterms:modified xsi:type="dcterms:W3CDTF">2024-12-20T18:31:18Z</dcterms:modified>
</cp:coreProperties>
</file>